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esktop\CPP 2025\Planilha RCB\"/>
    </mc:Choice>
  </mc:AlternateContent>
  <xr:revisionPtr revIDLastSave="0" documentId="13_ncr:1_{9E6C9DFA-BB3C-49B9-8EF0-328B7F1BD05A}" xr6:coauthVersionLast="47" xr6:coauthVersionMax="47" xr10:uidLastSave="{00000000-0000-0000-0000-000000000000}"/>
  <workbookProtection workbookAlgorithmName="SHA-512" workbookHashValue="MwT/eLs3hXTpR1LpLH3lzvIve4Evh3GdAwubopnFo5H64i+19X3LRcr8v9yBku5raGNrEWQ8t4CSN8OiAwB04w==" workbookSaltValue="1Kvl/q+631TDKpt4qcA8Pw==" workbookSpinCount="100000" lockStructure="1"/>
  <bookViews>
    <workbookView xWindow="-120" yWindow="-120" windowWidth="29040" windowHeight="15720" tabRatio="936" xr2:uid="{00000000-000D-0000-FFFF-FFFF00000000}"/>
  </bookViews>
  <sheets>
    <sheet name="Apresentação" sheetId="33" r:id="rId1"/>
    <sheet name="Apoio" sheetId="35" state="hidden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8" i="35" l="1"/>
  <c r="V128" i="35"/>
  <c r="X128" i="35"/>
  <c r="Y128" i="35"/>
  <c r="Y131" i="35"/>
  <c r="X131" i="35"/>
  <c r="W131" i="35"/>
  <c r="Y126" i="35"/>
  <c r="X126" i="35"/>
  <c r="W126" i="35"/>
  <c r="Y127" i="35"/>
  <c r="X127" i="35"/>
  <c r="W127" i="35"/>
  <c r="V131" i="35"/>
  <c r="V132" i="35" s="1"/>
  <c r="V127" i="35"/>
  <c r="V126" i="35"/>
  <c r="T7" i="35"/>
  <c r="AX243" i="35"/>
  <c r="AW243" i="35"/>
  <c r="AX242" i="35"/>
  <c r="AW242" i="35"/>
  <c r="AX241" i="35"/>
  <c r="AW241" i="35"/>
  <c r="AX240" i="35"/>
  <c r="AW240" i="35"/>
  <c r="AX239" i="35"/>
  <c r="AW239" i="35"/>
  <c r="AX238" i="35"/>
  <c r="AW238" i="35"/>
  <c r="AX237" i="35"/>
  <c r="AW237" i="35"/>
  <c r="AX236" i="35"/>
  <c r="AW236" i="35"/>
  <c r="AX235" i="35"/>
  <c r="AW235" i="35"/>
  <c r="AX234" i="35"/>
  <c r="AW234" i="35"/>
  <c r="AX233" i="35"/>
  <c r="AW233" i="35"/>
  <c r="AM233" i="35"/>
  <c r="AM234" i="35" s="1"/>
  <c r="AM235" i="35" s="1"/>
  <c r="AX232" i="35"/>
  <c r="AW232" i="35"/>
  <c r="AM232" i="35"/>
  <c r="AX228" i="35"/>
  <c r="AW228" i="35"/>
  <c r="AM228" i="35"/>
  <c r="AX227" i="35"/>
  <c r="AW227" i="35"/>
  <c r="AM227" i="35"/>
  <c r="AX226" i="35"/>
  <c r="AW226" i="35"/>
  <c r="AM226" i="35"/>
  <c r="AM230" i="35" s="1"/>
  <c r="AX225" i="35"/>
  <c r="AW225" i="35"/>
  <c r="AM225" i="35"/>
  <c r="AM229" i="35" s="1"/>
  <c r="AL225" i="35"/>
  <c r="AL226" i="35" s="1"/>
  <c r="AL227" i="35" s="1"/>
  <c r="AX224" i="35"/>
  <c r="AW224" i="35"/>
  <c r="AM224" i="35"/>
  <c r="AL224" i="35"/>
  <c r="AX223" i="35"/>
  <c r="AW223" i="35"/>
  <c r="AB123" i="35"/>
  <c r="AB124" i="35" s="1"/>
  <c r="AB125" i="35" s="1"/>
  <c r="AB126" i="35" s="1"/>
  <c r="AB127" i="35" s="1"/>
  <c r="AB128" i="35" s="1"/>
  <c r="AB129" i="35" s="1"/>
  <c r="AB130" i="35" s="1"/>
  <c r="AB131" i="35" s="1"/>
  <c r="AB132" i="35" s="1"/>
  <c r="W132" i="35"/>
  <c r="AW222" i="35"/>
  <c r="AX222" i="35"/>
  <c r="X120" i="35"/>
  <c r="W120" i="35"/>
  <c r="V120" i="35"/>
  <c r="Y116" i="35"/>
  <c r="X116" i="35"/>
  <c r="W116" i="35"/>
  <c r="V116" i="35"/>
  <c r="Y115" i="35"/>
  <c r="X115" i="35"/>
  <c r="W115" i="35"/>
  <c r="V115" i="35"/>
  <c r="AC5" i="78"/>
  <c r="AC6" i="78"/>
  <c r="AC7" i="78"/>
  <c r="AC8" i="78"/>
  <c r="AC9" i="78"/>
  <c r="AC10" i="78"/>
  <c r="AC11" i="78"/>
  <c r="AC12" i="78"/>
  <c r="AC13" i="78"/>
  <c r="AC14" i="78"/>
  <c r="AC15" i="78"/>
  <c r="AC16" i="78"/>
  <c r="AC17" i="78"/>
  <c r="AC18" i="78"/>
  <c r="AC19" i="78"/>
  <c r="AC20" i="78"/>
  <c r="AC21" i="78"/>
  <c r="AC22" i="78"/>
  <c r="AC23" i="78"/>
  <c r="AC24" i="78"/>
  <c r="AC25" i="78"/>
  <c r="AC4" i="78"/>
  <c r="AC32" i="78"/>
  <c r="AC31" i="78"/>
  <c r="AC30" i="78"/>
  <c r="AC29" i="78"/>
  <c r="AC28" i="78"/>
  <c r="AC26" i="78"/>
  <c r="W106" i="35"/>
  <c r="V106" i="35"/>
  <c r="V105" i="35"/>
  <c r="AV201" i="35"/>
  <c r="AU201" i="35"/>
  <c r="AT201" i="35"/>
  <c r="AS201" i="35"/>
  <c r="V109" i="35"/>
  <c r="W101" i="35"/>
  <c r="V101" i="35"/>
  <c r="W103" i="35"/>
  <c r="V103" i="35"/>
  <c r="J52" i="35"/>
  <c r="J48" i="35"/>
  <c r="J50" i="35"/>
  <c r="I49" i="35"/>
  <c r="I52" i="35" s="1"/>
  <c r="W105" i="35"/>
  <c r="V94" i="35"/>
  <c r="W109" i="35"/>
  <c r="V104" i="35"/>
  <c r="W104" i="35"/>
  <c r="W102" i="35"/>
  <c r="V102" i="35"/>
  <c r="AX175" i="35"/>
  <c r="AX172" i="35"/>
  <c r="AX170" i="35"/>
  <c r="Y132" i="35" l="1"/>
  <c r="X132" i="35"/>
  <c r="AL228" i="35"/>
  <c r="AL229" i="35" s="1"/>
  <c r="AL230" i="35" s="1"/>
  <c r="AL232" i="35"/>
  <c r="AL233" i="35" s="1"/>
  <c r="AL234" i="35" s="1"/>
  <c r="AL235" i="35" s="1"/>
  <c r="AL236" i="35" s="1"/>
  <c r="AL237" i="35" s="1"/>
  <c r="AL238" i="35" s="1"/>
  <c r="AL239" i="35" s="1"/>
  <c r="AL240" i="35" s="1"/>
  <c r="AL241" i="35" s="1"/>
  <c r="AL242" i="35" s="1"/>
  <c r="AL243" i="35" s="1"/>
  <c r="AL231" i="35"/>
  <c r="AX201" i="35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Y30" i="78"/>
  <c r="X30" i="78"/>
  <c r="W30" i="78"/>
  <c r="V30" i="78"/>
  <c r="V32" i="78" s="1"/>
  <c r="U30" i="78"/>
  <c r="T30" i="78"/>
  <c r="S30" i="78"/>
  <c r="R30" i="78"/>
  <c r="R32" i="78" s="1"/>
  <c r="Q30" i="78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T32" i="78" l="1"/>
  <c r="U32" i="78"/>
  <c r="X32" i="78"/>
  <c r="Z32" i="78"/>
  <c r="AB32" i="78"/>
  <c r="Q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A34" i="78" s="1"/>
  <c r="AB34" i="78" s="1"/>
  <c r="AC34" i="78" s="1"/>
  <c r="E33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W33" i="78" l="1"/>
  <c r="V35" i="78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L18" i="74" s="1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L34" i="74" s="1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12" i="74"/>
  <c r="L17" i="74"/>
  <c r="L23" i="74"/>
  <c r="L27" i="74"/>
  <c r="L31" i="74"/>
  <c r="L33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K69" i="74" l="1"/>
  <c r="AA33" i="78"/>
  <c r="Z35" i="78"/>
  <c r="K49" i="74"/>
  <c r="K36" i="8" s="1"/>
  <c r="L84" i="74"/>
  <c r="L13" i="74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49" i="74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Y120" i="35" s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AW193" i="35"/>
  <c r="X104" i="35" s="1"/>
  <c r="AX192" i="35"/>
  <c r="Y103" i="35" s="1"/>
  <c r="AW192" i="35"/>
  <c r="X103" i="35" s="1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X88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X24" i="35" s="1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C21" i="33" l="1"/>
  <c r="Y22" i="35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W7" i="35" l="1"/>
  <c r="V7" i="35"/>
  <c r="I36" i="35" s="1"/>
  <c r="Y7" i="35"/>
  <c r="X7" i="35"/>
  <c r="AP7" i="35"/>
  <c r="AO7" i="35"/>
  <c r="AN7" i="35"/>
  <c r="AQ7" i="35"/>
  <c r="AS7" i="35"/>
  <c r="AR7" i="35"/>
  <c r="I35" i="35" l="1"/>
  <c r="H20" i="33" s="1"/>
  <c r="K94" i="38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Q54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L40" i="51" s="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M35" i="47" s="1"/>
  <c r="N26" i="47"/>
  <c r="N34" i="47" s="1"/>
  <c r="N35" i="47" s="1"/>
  <c r="N37" i="47" s="1"/>
  <c r="O26" i="47"/>
  <c r="P26" i="47"/>
  <c r="P34" i="47" s="1"/>
  <c r="P35" i="47" s="1"/>
  <c r="P37" i="47" s="1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T34" i="47" s="1"/>
  <c r="T35" i="47" s="1"/>
  <c r="T37" i="47" s="1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L34" i="47"/>
  <c r="L35" i="47" s="1"/>
  <c r="L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P59" i="45"/>
  <c r="Q59" i="45"/>
  <c r="R59" i="45"/>
  <c r="S59" i="45"/>
  <c r="T59" i="45"/>
  <c r="U59" i="45"/>
  <c r="V59" i="45"/>
  <c r="W59" i="45"/>
  <c r="W61" i="45" s="1"/>
  <c r="X59" i="45"/>
  <c r="Y59" i="45"/>
  <c r="Z59" i="45"/>
  <c r="AA59" i="45"/>
  <c r="AB59" i="45"/>
  <c r="AC59" i="45"/>
  <c r="AD59" i="45"/>
  <c r="AE59" i="45"/>
  <c r="AF59" i="45"/>
  <c r="AG59" i="45"/>
  <c r="AH59" i="45"/>
  <c r="AI59" i="45"/>
  <c r="AI61" i="45" s="1"/>
  <c r="AJ59" i="45"/>
  <c r="AK59" i="45"/>
  <c r="AL59" i="45"/>
  <c r="AM59" i="45"/>
  <c r="AN59" i="45"/>
  <c r="AO59" i="45"/>
  <c r="AP59" i="45"/>
  <c r="AQ59" i="45"/>
  <c r="AR59" i="45"/>
  <c r="AS59" i="45"/>
  <c r="AT59" i="45"/>
  <c r="AU59" i="45"/>
  <c r="AU61" i="45" s="1"/>
  <c r="AV59" i="45"/>
  <c r="AW59" i="45"/>
  <c r="AX59" i="45"/>
  <c r="AY59" i="45"/>
  <c r="AZ59" i="45"/>
  <c r="BA59" i="45"/>
  <c r="BB59" i="45"/>
  <c r="BC59" i="45"/>
  <c r="BD59" i="45"/>
  <c r="BE59" i="45"/>
  <c r="K60" i="45"/>
  <c r="V60" i="45"/>
  <c r="AD60" i="45"/>
  <c r="AH60" i="45"/>
  <c r="AT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K11" i="45" s="1"/>
  <c r="K18" i="45" s="1"/>
  <c r="K19" i="45" s="1"/>
  <c r="K21" i="45" s="1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U11" i="45" s="1"/>
  <c r="AU18" i="45" s="1"/>
  <c r="AU19" i="45" s="1"/>
  <c r="AU21" i="45" s="1"/>
  <c r="AV10" i="45"/>
  <c r="AW10" i="45"/>
  <c r="AX10" i="45"/>
  <c r="AY10" i="45"/>
  <c r="AZ10" i="45"/>
  <c r="BA10" i="45"/>
  <c r="BB10" i="45"/>
  <c r="BC10" i="45"/>
  <c r="BD10" i="45"/>
  <c r="BE10" i="45"/>
  <c r="J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U20" i="45" s="1"/>
  <c r="V14" i="45"/>
  <c r="W14" i="45"/>
  <c r="X14" i="45"/>
  <c r="Y14" i="45"/>
  <c r="Z14" i="45"/>
  <c r="AA14" i="45"/>
  <c r="AB14" i="45"/>
  <c r="AC14" i="45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BE20" i="45" s="1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P61" i="43" s="1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L58" i="41" s="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W58" i="41"/>
  <c r="AA58" i="41"/>
  <c r="AI58" i="41"/>
  <c r="AM58" i="41"/>
  <c r="AU58" i="41"/>
  <c r="AY58" i="41"/>
  <c r="H32" i="41"/>
  <c r="H29" i="41"/>
  <c r="Y36" i="47" l="1"/>
  <c r="H47" i="51"/>
  <c r="BC61" i="45"/>
  <c r="AQ61" i="45"/>
  <c r="AE61" i="45"/>
  <c r="S61" i="45"/>
  <c r="AC20" i="45"/>
  <c r="AM59" i="41"/>
  <c r="AA66" i="43"/>
  <c r="AA68" i="43" s="1"/>
  <c r="O66" i="43"/>
  <c r="O68" i="43" s="1"/>
  <c r="AY61" i="45"/>
  <c r="AY62" i="45" s="1"/>
  <c r="AM61" i="45"/>
  <c r="AA61" i="45"/>
  <c r="O61" i="45"/>
  <c r="BA61" i="45"/>
  <c r="AO61" i="45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U56" i="53" s="1"/>
  <c r="Q55" i="53"/>
  <c r="Q56" i="53" s="1"/>
  <c r="U61" i="43"/>
  <c r="AW61" i="45"/>
  <c r="AC61" i="45"/>
  <c r="Y61" i="45"/>
  <c r="Y62" i="45" s="1"/>
  <c r="M61" i="45"/>
  <c r="AA17" i="53"/>
  <c r="S17" i="53"/>
  <c r="K17" i="53"/>
  <c r="T55" i="53"/>
  <c r="T56" i="53" s="1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BD59" i="41"/>
  <c r="BD60" i="41" s="1"/>
  <c r="AZ59" i="41"/>
  <c r="AZ60" i="41" s="1"/>
  <c r="AV59" i="41"/>
  <c r="AV60" i="41" s="1"/>
  <c r="AR59" i="41"/>
  <c r="AR60" i="41" s="1"/>
  <c r="AN59" i="41"/>
  <c r="AN60" i="41" s="1"/>
  <c r="AJ59" i="41"/>
  <c r="AF59" i="41"/>
  <c r="AF60" i="41" s="1"/>
  <c r="AB59" i="41"/>
  <c r="AB60" i="41" s="1"/>
  <c r="X59" i="41"/>
  <c r="X60" i="41" s="1"/>
  <c r="T59" i="41"/>
  <c r="P59" i="41"/>
  <c r="L59" i="41"/>
  <c r="L60" i="41" s="1"/>
  <c r="AS61" i="45"/>
  <c r="AS62" i="45" s="1"/>
  <c r="AK61" i="45"/>
  <c r="AK62" i="45" s="1"/>
  <c r="U61" i="45"/>
  <c r="U62" i="45" s="1"/>
  <c r="Y55" i="53"/>
  <c r="Y56" i="53" s="1"/>
  <c r="I55" i="53"/>
  <c r="AJ60" i="41"/>
  <c r="T60" i="41"/>
  <c r="BB59" i="41"/>
  <c r="AT59" i="41"/>
  <c r="AL59" i="41"/>
  <c r="AL60" i="41" s="1"/>
  <c r="AD59" i="41"/>
  <c r="AD60" i="41" s="1"/>
  <c r="V59" i="41"/>
  <c r="V60" i="41" s="1"/>
  <c r="U62" i="43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I61" i="45"/>
  <c r="I62" i="45" s="1"/>
  <c r="M36" i="47"/>
  <c r="W55" i="53"/>
  <c r="O55" i="53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AX62" i="45" s="1"/>
  <c r="R61" i="45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I36" i="47"/>
  <c r="Z57" i="47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S60" i="41" s="1"/>
  <c r="AO59" i="41"/>
  <c r="AO60" i="41" s="1"/>
  <c r="AK59" i="41"/>
  <c r="AK60" i="41" s="1"/>
  <c r="AG59" i="41"/>
  <c r="AG60" i="41" s="1"/>
  <c r="AC59" i="41"/>
  <c r="Y59" i="4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U60" i="41" s="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I62" i="45"/>
  <c r="S62" i="45"/>
  <c r="X18" i="47"/>
  <c r="T18" i="47"/>
  <c r="P18" i="47"/>
  <c r="L18" i="47"/>
  <c r="U62" i="51"/>
  <c r="AA34" i="53"/>
  <c r="AA41" i="53" s="1"/>
  <c r="AA57" i="53" s="1"/>
  <c r="S34" i="53"/>
  <c r="S41" i="53" s="1"/>
  <c r="S57" i="53" s="1"/>
  <c r="K34" i="53"/>
  <c r="M62" i="45"/>
  <c r="AA61" i="43"/>
  <c r="W61" i="43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46" i="45" s="1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P60" i="41"/>
  <c r="BB60" i="41"/>
  <c r="K59" i="41"/>
  <c r="K60" i="41" s="1"/>
  <c r="D27" i="8"/>
  <c r="AD18" i="45"/>
  <c r="AD19" i="45" s="1"/>
  <c r="AD21" i="45" s="1"/>
  <c r="AO62" i="45"/>
  <c r="X36" i="47"/>
  <c r="X43" i="47" s="1"/>
  <c r="T36" i="47"/>
  <c r="P36" i="47"/>
  <c r="L36" i="47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Z63" i="51" s="1"/>
  <c r="J47" i="51"/>
  <c r="J48" i="51" s="1"/>
  <c r="X47" i="51"/>
  <c r="X48" i="51" s="1"/>
  <c r="AT60" i="41"/>
  <c r="AN62" i="45"/>
  <c r="Q62" i="51"/>
  <c r="Z55" i="53"/>
  <c r="Z56" i="53" s="1"/>
  <c r="V55" i="53"/>
  <c r="V56" i="53" s="1"/>
  <c r="R55" i="53"/>
  <c r="N55" i="53"/>
  <c r="N56" i="53" s="1"/>
  <c r="J55" i="53"/>
  <c r="J56" i="53" s="1"/>
  <c r="R45" i="45"/>
  <c r="R46" i="45" s="1"/>
  <c r="T40" i="45"/>
  <c r="BE62" i="45"/>
  <c r="AR61" i="45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X15" i="53"/>
  <c r="X16" i="53" s="1"/>
  <c r="X18" i="53" s="1"/>
  <c r="X39" i="53" s="1"/>
  <c r="P15" i="53"/>
  <c r="P16" i="53" s="1"/>
  <c r="V35" i="53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47" i="45" s="1"/>
  <c r="AR48" i="45" s="1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O56" i="53"/>
  <c r="K56" i="53"/>
  <c r="W34" i="47"/>
  <c r="W35" i="47" s="1"/>
  <c r="W37" i="47" s="1"/>
  <c r="W36" i="47"/>
  <c r="W43" i="47" s="1"/>
  <c r="N15" i="53"/>
  <c r="N16" i="53" s="1"/>
  <c r="N18" i="53" s="1"/>
  <c r="N17" i="53"/>
  <c r="AA62" i="43"/>
  <c r="W62" i="4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39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R62" i="45"/>
  <c r="AA18" i="47"/>
  <c r="AA16" i="47"/>
  <c r="AA17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5" i="53" s="1"/>
  <c r="W39" i="53" s="1"/>
  <c r="W34" i="53"/>
  <c r="W41" i="53" s="1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L20" i="45"/>
  <c r="AH20" i="45"/>
  <c r="AD20" i="45"/>
  <c r="Z20" i="45"/>
  <c r="V20" i="45"/>
  <c r="V47" i="45" s="1"/>
  <c r="V48" i="45" s="1"/>
  <c r="R20" i="45"/>
  <c r="R47" i="45" s="1"/>
  <c r="R63" i="45" s="1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AG62" i="45"/>
  <c r="Q62" i="45"/>
  <c r="N58" i="47"/>
  <c r="L56" i="53"/>
  <c r="Z18" i="47"/>
  <c r="I56" i="53"/>
  <c r="T62" i="45"/>
  <c r="X57" i="47"/>
  <c r="X58" i="47" s="1"/>
  <c r="T57" i="47"/>
  <c r="T58" i="47" s="1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I41" i="53" s="1"/>
  <c r="I57" i="53" s="1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C60" i="41"/>
  <c r="Y60" i="41"/>
  <c r="M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N43" i="47" s="1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Z58" i="47"/>
  <c r="J58" i="47"/>
  <c r="AP62" i="45"/>
  <c r="R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47" i="45" s="1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47" i="45" s="1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67" i="45"/>
  <c r="AT45" i="45"/>
  <c r="AD45" i="45"/>
  <c r="V45" i="45"/>
  <c r="N46" i="45"/>
  <c r="I60" i="41"/>
  <c r="AW46" i="45"/>
  <c r="AW67" i="45"/>
  <c r="AS38" i="45"/>
  <c r="AS39" i="45" s="1"/>
  <c r="AS41" i="45" s="1"/>
  <c r="AS40" i="45"/>
  <c r="AO38" i="45"/>
  <c r="AO39" i="45" s="1"/>
  <c r="AO41" i="45" s="1"/>
  <c r="AO40" i="45"/>
  <c r="AO47" i="45" s="1"/>
  <c r="AK38" i="45"/>
  <c r="AK39" i="45" s="1"/>
  <c r="AK41" i="45" s="1"/>
  <c r="AK40" i="45"/>
  <c r="AG38" i="45"/>
  <c r="AG39" i="45" s="1"/>
  <c r="AG41" i="45" s="1"/>
  <c r="AG40" i="45"/>
  <c r="AC38" i="45"/>
  <c r="AC39" i="45" s="1"/>
  <c r="AC41" i="45" s="1"/>
  <c r="AC40" i="45"/>
  <c r="AC47" i="45" s="1"/>
  <c r="Y38" i="45"/>
  <c r="Y39" i="45" s="1"/>
  <c r="Y41" i="45" s="1"/>
  <c r="Y45" i="45" s="1"/>
  <c r="Y40" i="45"/>
  <c r="U38" i="45"/>
  <c r="U39" i="45" s="1"/>
  <c r="U41" i="45" s="1"/>
  <c r="U40" i="45"/>
  <c r="U47" i="45" s="1"/>
  <c r="Q38" i="45"/>
  <c r="Q39" i="45" s="1"/>
  <c r="Q41" i="45" s="1"/>
  <c r="Q40" i="45"/>
  <c r="M38" i="45"/>
  <c r="M39" i="45" s="1"/>
  <c r="M41" i="45" s="1"/>
  <c r="M40" i="45"/>
  <c r="I38" i="45"/>
  <c r="I39" i="45" s="1"/>
  <c r="I41" i="45" s="1"/>
  <c r="I40" i="45"/>
  <c r="AV46" i="45"/>
  <c r="U43" i="47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L43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S35" i="53"/>
  <c r="S39" i="53" s="1"/>
  <c r="S58" i="47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47" i="43" s="1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AA19" i="47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V21" i="43"/>
  <c r="I10" i="41"/>
  <c r="I17" i="41" s="1"/>
  <c r="I18" i="41" s="1"/>
  <c r="J10" i="41"/>
  <c r="J17" i="41" s="1"/>
  <c r="J18" i="41" s="1"/>
  <c r="K10" i="4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K17" i="41"/>
  <c r="K18" i="41" s="1"/>
  <c r="L17" i="41"/>
  <c r="L18" i="41" s="1"/>
  <c r="L20" i="41" s="1"/>
  <c r="H13" i="41"/>
  <c r="H10" i="41"/>
  <c r="H64" i="41" s="1"/>
  <c r="AR63" i="45" l="1"/>
  <c r="BE46" i="45"/>
  <c r="K41" i="53"/>
  <c r="J63" i="51"/>
  <c r="P48" i="51"/>
  <c r="R48" i="45"/>
  <c r="AI45" i="45"/>
  <c r="BB48" i="45"/>
  <c r="P41" i="53"/>
  <c r="P42" i="53" s="1"/>
  <c r="Q43" i="47"/>
  <c r="AH47" i="45"/>
  <c r="AG45" i="45"/>
  <c r="AG46" i="45" s="1"/>
  <c r="Q47" i="45"/>
  <c r="R67" i="45"/>
  <c r="AL47" i="45"/>
  <c r="AL48" i="45" s="1"/>
  <c r="L47" i="43"/>
  <c r="Q45" i="45"/>
  <c r="AO45" i="45"/>
  <c r="AP47" i="45"/>
  <c r="AP63" i="45" s="1"/>
  <c r="K57" i="53"/>
  <c r="K42" i="53"/>
  <c r="AH67" i="45"/>
  <c r="AH46" i="45"/>
  <c r="T63" i="47"/>
  <c r="T42" i="47"/>
  <c r="V63" i="45"/>
  <c r="V64" i="45" s="1"/>
  <c r="V65" i="45" s="1"/>
  <c r="J67" i="45"/>
  <c r="T41" i="53"/>
  <c r="Y58" i="53"/>
  <c r="Y59" i="53" s="1"/>
  <c r="AR64" i="45"/>
  <c r="AR65" i="45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I42" i="53"/>
  <c r="AL63" i="45"/>
  <c r="BA45" i="45"/>
  <c r="BA46" i="45" s="1"/>
  <c r="R48" i="51"/>
  <c r="R63" i="51"/>
  <c r="R64" i="51" s="1"/>
  <c r="R65" i="51" s="1"/>
  <c r="O43" i="47"/>
  <c r="I47" i="45"/>
  <c r="I48" i="45" s="1"/>
  <c r="M41" i="53"/>
  <c r="I45" i="45"/>
  <c r="I46" i="45" s="1"/>
  <c r="Y64" i="51"/>
  <c r="Y65" i="51" s="1"/>
  <c r="J39" i="53"/>
  <c r="J40" i="53" s="1"/>
  <c r="J42" i="47"/>
  <c r="AJ46" i="45"/>
  <c r="M47" i="45"/>
  <c r="AK47" i="45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K64" i="51" s="1"/>
  <c r="K65" i="51" s="1"/>
  <c r="I67" i="51"/>
  <c r="W64" i="51"/>
  <c r="W65" i="51" s="1"/>
  <c r="BA47" i="45"/>
  <c r="BA63" i="45" s="1"/>
  <c r="BA64" i="45" s="1"/>
  <c r="BA65" i="45" s="1"/>
  <c r="K58" i="53"/>
  <c r="K59" i="53" s="1"/>
  <c r="T45" i="43"/>
  <c r="T67" i="43" s="1"/>
  <c r="O19" i="41"/>
  <c r="S63" i="51"/>
  <c r="S64" i="51" s="1"/>
  <c r="S65" i="51" s="1"/>
  <c r="M67" i="51"/>
  <c r="I64" i="51"/>
  <c r="I65" i="51" s="1"/>
  <c r="AP48" i="45"/>
  <c r="AP46" i="45"/>
  <c r="AP67" i="45"/>
  <c r="BA19" i="41"/>
  <c r="AS19" i="41"/>
  <c r="P47" i="43"/>
  <c r="X63" i="51"/>
  <c r="N39" i="53"/>
  <c r="X42" i="53"/>
  <c r="L42" i="47"/>
  <c r="AS47" i="45"/>
  <c r="AS48" i="45" s="1"/>
  <c r="AX47" i="45"/>
  <c r="AU19" i="41"/>
  <c r="AE17" i="41"/>
  <c r="AE18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W47" i="43"/>
  <c r="W63" i="43" s="1"/>
  <c r="AA47" i="43"/>
  <c r="AA63" i="43" s="1"/>
  <c r="Z64" i="51"/>
  <c r="Z65" i="51" s="1"/>
  <c r="Y47" i="45"/>
  <c r="Y48" i="45" s="1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U63" i="51"/>
  <c r="U64" i="51" s="1"/>
  <c r="U65" i="51" s="1"/>
  <c r="M48" i="51"/>
  <c r="V42" i="47"/>
  <c r="V63" i="47"/>
  <c r="J43" i="47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R64" i="45"/>
  <c r="R65" i="45" s="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Z45" i="43"/>
  <c r="Z46" i="43" s="1"/>
  <c r="AZ47" i="45"/>
  <c r="T45" i="45"/>
  <c r="T46" i="45" s="1"/>
  <c r="AJ48" i="45"/>
  <c r="J63" i="43"/>
  <c r="J64" i="43" s="1"/>
  <c r="J65" i="43" s="1"/>
  <c r="J48" i="43"/>
  <c r="O57" i="53"/>
  <c r="AZ46" i="45"/>
  <c r="AZ67" i="45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67" i="43" s="1"/>
  <c r="M47" i="43"/>
  <c r="S58" i="53"/>
  <c r="S59" i="53" s="1"/>
  <c r="AL64" i="45"/>
  <c r="AL65" i="45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P63" i="47"/>
  <c r="Z42" i="47"/>
  <c r="BD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AR46" i="45"/>
  <c r="W45" i="43"/>
  <c r="W46" i="43" s="1"/>
  <c r="P64" i="51"/>
  <c r="P65" i="51" s="1"/>
  <c r="V43" i="47"/>
  <c r="X64" i="51"/>
  <c r="X65" i="51" s="1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O46" i="45"/>
  <c r="AO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67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O48" i="51"/>
  <c r="W48" i="51"/>
  <c r="X61" i="53"/>
  <c r="X40" i="53"/>
  <c r="N61" i="53"/>
  <c r="N40" i="53"/>
  <c r="X44" i="47"/>
  <c r="X59" i="47"/>
  <c r="X60" i="47" s="1"/>
  <c r="X61" i="47" s="1"/>
  <c r="R44" i="47"/>
  <c r="R59" i="47"/>
  <c r="R60" i="47" s="1"/>
  <c r="R61" i="47" s="1"/>
  <c r="AT46" i="45"/>
  <c r="AT67" i="45"/>
  <c r="V48" i="43"/>
  <c r="V63" i="43"/>
  <c r="R46" i="43"/>
  <c r="R67" i="43"/>
  <c r="S48" i="43"/>
  <c r="S63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V46" i="43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J59" i="47"/>
  <c r="J60" i="47" s="1"/>
  <c r="J61" i="47" s="1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P46" i="43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E20" i="41"/>
  <c r="AC20" i="41"/>
  <c r="AA20" i="41"/>
  <c r="Y20" i="41"/>
  <c r="W20" i="41"/>
  <c r="U20" i="41"/>
  <c r="S20" i="41"/>
  <c r="Q20" i="41"/>
  <c r="O20" i="41"/>
  <c r="M20" i="41"/>
  <c r="K20" i="41"/>
  <c r="I20" i="41"/>
  <c r="AH63" i="45" l="1"/>
  <c r="AH64" i="45" s="1"/>
  <c r="AH65" i="45" s="1"/>
  <c r="AH48" i="45"/>
  <c r="AG67" i="45"/>
  <c r="I67" i="45"/>
  <c r="R63" i="43"/>
  <c r="AA44" i="47"/>
  <c r="Q57" i="53"/>
  <c r="Q58" i="53" s="1"/>
  <c r="Q59" i="53" s="1"/>
  <c r="AS46" i="45"/>
  <c r="AK67" i="45"/>
  <c r="J57" i="53"/>
  <c r="J58" i="53" s="1"/>
  <c r="J59" i="53" s="1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270" i="37" s="1"/>
  <c r="L139" i="44" s="1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L39" i="41"/>
  <c r="L43" i="41" s="1"/>
  <c r="AJ39" i="41"/>
  <c r="AJ43" i="41" s="1"/>
  <c r="AV39" i="41"/>
  <c r="AV43" i="41" s="1"/>
  <c r="G11" i="43"/>
  <c r="G31" i="43"/>
  <c r="G31" i="45"/>
  <c r="G8" i="47"/>
  <c r="G26" i="47"/>
  <c r="G28" i="51"/>
  <c r="G17" i="53"/>
  <c r="G25" i="53"/>
  <c r="P28" i="35"/>
  <c r="M7" i="39"/>
  <c r="K28" i="35"/>
  <c r="J28" i="35"/>
  <c r="N28" i="35"/>
  <c r="M28" i="35"/>
  <c r="M8" i="39"/>
  <c r="N442" i="37" l="1"/>
  <c r="L79" i="52" s="1"/>
  <c r="N394" i="37"/>
  <c r="L79" i="50" s="1"/>
  <c r="AM61" i="41"/>
  <c r="AM62" i="41" s="1"/>
  <c r="AM63" i="41" s="1"/>
  <c r="D48" i="51"/>
  <c r="D7" i="8"/>
  <c r="F27" i="8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K79" i="50" s="1"/>
  <c r="I47" i="8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52" l="1"/>
  <c r="J47" i="8" s="1"/>
  <c r="K79" i="46"/>
  <c r="G47" i="8" s="1"/>
  <c r="L20" i="33"/>
  <c r="N139" i="40"/>
  <c r="K139" i="40" s="1"/>
  <c r="D47" i="8" s="1"/>
  <c r="P467" i="37"/>
  <c r="H17" i="8" s="1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N61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M121" i="40" s="1"/>
  <c r="M131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<sst xmlns="http://schemas.openxmlformats.org/spreadsheetml/2006/main" count="6354" uniqueCount="1364">
  <si>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</si>
  <si>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</si>
  <si>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</si>
  <si>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</si>
  <si>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</si>
  <si>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</si>
  <si>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</si>
  <si>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</si>
  <si>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</si>
  <si>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</si>
  <si>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</si>
  <si>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</si>
  <si>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</si>
  <si>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</si>
  <si>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</si>
  <si>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</si>
  <si>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</si>
  <si>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</si>
  <si>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</si>
  <si>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</si>
  <si>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</si>
  <si>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</si>
  <si>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</si>
  <si>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</si>
  <si>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</si>
  <si>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</si>
  <si>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</si>
  <si>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</si>
  <si>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</si>
  <si>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</si>
  <si>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</si>
  <si>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</si>
  <si>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</si>
  <si>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</si>
  <si>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</si>
  <si>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</si>
  <si>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</si>
  <si>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</si>
  <si>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</si>
  <si>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</si>
  <si>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</si>
  <si>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</si>
  <si>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</si>
  <si>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</si>
  <si>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</si>
  <si>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</si>
  <si>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</si>
  <si>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</si>
  <si>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</si>
  <si>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</si>
  <si>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</si>
  <si>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</si>
  <si>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</si>
  <si>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</si>
  <si>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</si>
  <si>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</si>
  <si>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</si>
  <si>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</si>
  <si>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</si>
  <si>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</si>
  <si>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</si>
  <si>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</si>
  <si>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</si>
  <si>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</si>
  <si>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</si>
  <si>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</si>
  <si>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</si>
  <si>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</si>
  <si>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</si>
  <si>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</si>
  <si>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</si>
  <si>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</si>
  <si>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</si>
  <si>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</si>
  <si>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</si>
  <si>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</si>
  <si>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</si>
  <si>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</si>
  <si>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</si>
  <si>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</si>
  <si>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</si>
  <si>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</si>
  <si>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</si>
  <si>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</si>
  <si>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</si>
  <si>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</si>
  <si>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</si>
  <si>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</si>
  <si>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</si>
  <si>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</si>
  <si>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</si>
  <si>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</si>
  <si>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</si>
  <si>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</si>
  <si>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</si>
  <si>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</si>
  <si>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</si>
  <si>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</si>
  <si>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</si>
  <si>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</si>
  <si>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</si>
  <si>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</si>
  <si>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</si>
  <si>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</si>
  <si>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</si>
  <si>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</si>
  <si>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</si>
  <si>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</si>
  <si>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</si>
  <si>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</si>
  <si>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</si>
  <si>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</si>
  <si>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</si>
  <si>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</si>
  <si>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</si>
  <si>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</si>
  <si>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</si>
  <si>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</si>
  <si>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</si>
  <si>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</si>
  <si>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</si>
  <si>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</si>
  <si>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</si>
  <si>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</si>
  <si>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</si>
  <si>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</si>
  <si>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</si>
  <si>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</si>
  <si>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</si>
  <si>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</si>
  <si>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</si>
  <si>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</si>
  <si>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</si>
  <si>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</si>
  <si>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</si>
  <si>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</si>
  <si>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</si>
  <si>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</si>
  <si>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</si>
  <si>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</si>
  <si>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</si>
  <si>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</si>
  <si>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</si>
  <si>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</si>
  <si>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</si>
  <si>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</si>
  <si>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</si>
  <si>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</si>
  <si>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</si>
  <si>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</si>
  <si>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</si>
  <si>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</si>
  <si>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</si>
  <si>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</si>
  <si>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</si>
  <si>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</si>
  <si>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</si>
  <si>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</si>
  <si>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</si>
  <si>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</si>
  <si>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</si>
  <si>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</si>
  <si>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</si>
  <si>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</si>
  <si>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</si>
  <si>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</si>
  <si>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</si>
  <si>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</si>
  <si>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</si>
  <si>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</si>
  <si>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</si>
  <si>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</si>
  <si>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</si>
  <si>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</si>
  <si>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</si>
  <si>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</si>
  <si>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</si>
  <si>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</si>
  <si>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</si>
  <si>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</si>
  <si>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</si>
  <si>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</si>
  <si>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</si>
  <si>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</si>
  <si>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</si>
  <si>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</si>
  <si>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</si>
  <si>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</si>
  <si>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</si>
  <si>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</si>
  <si>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</si>
  <si>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</si>
  <si>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</si>
  <si>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</si>
  <si>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</si>
  <si>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</si>
  <si>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</si>
  <si>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</si>
  <si>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</si>
  <si>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</si>
  <si>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</si>
  <si>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</si>
  <si>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</si>
  <si>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</si>
  <si>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</si>
  <si>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</si>
  <si>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</si>
  <si>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</si>
  <si>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</si>
  <si>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</si>
  <si>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</si>
  <si>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</si>
  <si>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</si>
  <si>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</si>
  <si>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</si>
  <si>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</si>
  <si>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</si>
  <si>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</si>
  <si>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</si>
  <si>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</si>
  <si>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</si>
  <si>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</si>
  <si>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</si>
  <si>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</si>
  <si>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</si>
  <si>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</si>
  <si>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</si>
  <si>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</si>
  <si>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</si>
  <si>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</si>
  <si>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</si>
  <si>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</si>
  <si>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</si>
  <si>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</si>
  <si>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</si>
  <si>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</si>
  <si>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</si>
  <si>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</si>
  <si>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</si>
  <si>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</si>
  <si>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</si>
  <si>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</si>
  <si>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</si>
  <si>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</si>
  <si>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</si>
  <si>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</si>
  <si>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</si>
  <si>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</si>
  <si>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</si>
  <si>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</si>
  <si>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</si>
  <si>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</si>
  <si>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</si>
  <si>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</si>
  <si>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</si>
  <si>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</si>
  <si>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</si>
  <si>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</si>
  <si>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</si>
  <si>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</si>
  <si>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</si>
  <si>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</si>
  <si>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</si>
  <si>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</si>
  <si>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</si>
  <si>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</si>
  <si>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</si>
  <si>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</si>
  <si>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</si>
  <si>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</si>
  <si>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</si>
  <si>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</si>
  <si>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</si>
  <si>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</si>
  <si>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</si>
  <si>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</si>
  <si>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</si>
  <si>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</si>
  <si>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</si>
  <si>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</si>
  <si>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</si>
  <si>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</si>
  <si>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</si>
  <si>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</si>
  <si>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</si>
  <si>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</si>
  <si>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</si>
  <si>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</si>
  <si>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</si>
  <si>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</si>
  <si>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</si>
  <si>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</si>
  <si>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</si>
  <si>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</si>
  <si>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</si>
  <si>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</si>
  <si>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</si>
  <si>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</si>
  <si>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</si>
  <si>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</si>
  <si>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</si>
  <si>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</si>
  <si>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</si>
  <si>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</si>
  <si>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</si>
  <si>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</si>
  <si>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</si>
  <si>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</si>
  <si>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</si>
  <si>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</si>
  <si>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</si>
  <si>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</si>
  <si>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</si>
  <si>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</si>
  <si>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</si>
  <si>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</si>
  <si>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</si>
  <si>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</si>
  <si>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</si>
  <si>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</si>
  <si>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</si>
  <si>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</si>
  <si>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</si>
  <si>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</si>
  <si>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</si>
  <si>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</si>
  <si>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</si>
  <si>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</si>
  <si>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</si>
  <si>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</si>
  <si>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</si>
  <si>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</si>
  <si>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</si>
  <si>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</si>
  <si>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</si>
  <si>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</si>
  <si>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</si>
  <si>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</si>
  <si>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</si>
  <si>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</si>
  <si>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</si>
  <si>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</si>
  <si>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</si>
  <si>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</si>
  <si>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</si>
  <si>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</si>
  <si>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</si>
  <si>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</si>
  <si>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</si>
  <si>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</si>
  <si>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</si>
  <si>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</si>
  <si>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</si>
  <si>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</si>
  <si>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</si>
  <si>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</si>
  <si>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</si>
  <si>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</si>
  <si>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</si>
  <si>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</si>
  <si>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</si>
  <si>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</si>
  <si>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</si>
  <si>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</si>
  <si>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</si>
  <si>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</si>
  <si>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</si>
  <si>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</si>
  <si>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</si>
  <si>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</si>
  <si>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</si>
  <si>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</si>
  <si>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</si>
  <si>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</si>
  <si>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</si>
  <si>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</si>
  <si>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</si>
  <si>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</si>
  <si>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</si>
  <si>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</si>
  <si>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</si>
  <si>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</si>
  <si>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</si>
  <si>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</si>
  <si>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</si>
  <si>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</si>
  <si>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</si>
  <si>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</si>
  <si>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</si>
  <si>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</si>
  <si>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</si>
  <si>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</si>
  <si>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</si>
  <si>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</si>
  <si>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</si>
  <si>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</si>
  <si>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</si>
  <si>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</si>
  <si>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</si>
  <si>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</si>
  <si>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</si>
  <si>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</si>
  <si>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</si>
  <si>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</si>
  <si>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</si>
  <si>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</si>
  <si>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</si>
  <si>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</si>
  <si>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</si>
  <si>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</si>
  <si>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</si>
  <si>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</si>
  <si>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</si>
  <si>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</si>
  <si>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</si>
  <si>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</si>
  <si>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</si>
  <si>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</si>
  <si>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</si>
  <si>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</si>
  <si>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</si>
  <si>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</si>
  <si>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</si>
  <si>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</si>
  <si>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</si>
  <si>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</si>
  <si>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</si>
  <si>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</si>
  <si>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</si>
  <si>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</si>
  <si>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</si>
  <si>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</si>
  <si>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</si>
  <si>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</si>
  <si>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</si>
  <si>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</si>
  <si>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</si>
  <si>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</si>
  <si>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</si>
  <si>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</si>
  <si>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</si>
  <si>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</si>
  <si>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</si>
  <si>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</si>
  <si>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</si>
  <si>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</si>
  <si>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</si>
  <si>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</si>
  <si>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</si>
  <si>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</si>
  <si>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</si>
  <si>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</si>
  <si>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</si>
  <si>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</si>
  <si>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</si>
  <si>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</si>
  <si>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</si>
  <si>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</si>
  <si>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</si>
  <si>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</si>
  <si>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</si>
  <si>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</si>
  <si>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</si>
  <si>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</si>
  <si>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</si>
  <si>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</si>
  <si>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</si>
  <si>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</si>
  <si>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</si>
  <si>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</si>
  <si>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</si>
  <si>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</si>
  <si>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</si>
  <si>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</si>
  <si>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</si>
  <si>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</si>
  <si>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</si>
  <si>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</si>
  <si>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</si>
  <si>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</si>
  <si>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</si>
  <si>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</si>
  <si>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</si>
  <si>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</si>
  <si>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</si>
  <si>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</si>
  <si>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</si>
  <si>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</si>
  <si>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</si>
  <si>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</si>
  <si>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</si>
  <si>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</si>
  <si>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</si>
  <si>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</si>
  <si>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</si>
  <si>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</si>
  <si>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</si>
  <si>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</si>
  <si>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</si>
  <si>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</si>
  <si>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</si>
  <si>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</si>
  <si>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</si>
  <si>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</si>
  <si>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</si>
  <si>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</si>
  <si>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</si>
  <si>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</si>
  <si>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</si>
  <si>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</si>
  <si>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</si>
  <si>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</si>
  <si>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</si>
  <si>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</si>
  <si>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</si>
  <si>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</si>
  <si>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</si>
  <si>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</si>
  <si>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</si>
  <si>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</si>
  <si>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</si>
  <si>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</si>
  <si>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</si>
  <si>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</si>
  <si>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</si>
  <si>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</si>
  <si>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</si>
  <si>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</si>
  <si>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</si>
  <si>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</si>
  <si>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</si>
  <si>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</si>
  <si>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</si>
  <si>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</si>
  <si>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</si>
  <si>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</si>
  <si>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</si>
  <si>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</si>
  <si>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</si>
  <si>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</si>
  <si>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</si>
  <si>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</si>
  <si>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</si>
  <si>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</si>
  <si>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</si>
  <si>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</si>
  <si>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</si>
  <si>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</si>
  <si>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</si>
  <si>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</si>
  <si>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</si>
  <si>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</si>
  <si>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</si>
  <si>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</si>
  <si>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</si>
  <si>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</si>
  <si>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</si>
  <si>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</si>
  <si>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</si>
  <si>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</si>
  <si>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</si>
  <si>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</si>
  <si>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</si>
  <si>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</si>
  <si>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</si>
  <si>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</si>
  <si>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</si>
  <si>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</si>
  <si>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</si>
  <si>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</si>
  <si>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</si>
  <si>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</si>
  <si>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</si>
  <si>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</si>
  <si>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</si>
  <si>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</si>
  <si>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</si>
  <si>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</si>
  <si>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</si>
  <si>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</si>
  <si>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</si>
  <si>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</si>
  <si>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</si>
  <si>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</si>
  <si>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</si>
  <si>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</si>
  <si>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</si>
  <si>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</si>
  <si>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</si>
  <si>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</si>
  <si>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</si>
  <si>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</si>
  <si>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</si>
  <si>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</si>
  <si>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</si>
  <si>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</si>
  <si>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</si>
  <si>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</si>
  <si>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</si>
  <si>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</si>
  <si>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</si>
  <si>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</si>
  <si>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</si>
  <si>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</si>
  <si>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</si>
  <si>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</si>
  <si>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</si>
  <si>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</si>
  <si>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</si>
  <si>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</si>
  <si>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</si>
  <si>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</si>
  <si>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</si>
  <si>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</si>
  <si>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</si>
  <si>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</si>
  <si>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</si>
  <si>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</si>
  <si>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</si>
  <si>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</si>
  <si>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</si>
  <si>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</si>
  <si>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</si>
  <si>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</si>
  <si>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</si>
  <si>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</si>
  <si>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</si>
  <si>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</si>
  <si>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</si>
  <si>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</si>
  <si>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</si>
  <si>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</si>
  <si>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</si>
  <si>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</si>
  <si>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</si>
  <si>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</si>
  <si>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</si>
  <si>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</si>
  <si>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</si>
  <si>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</si>
  <si>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</si>
  <si>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</si>
  <si>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</si>
  <si>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</si>
  <si>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</si>
  <si>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</si>
  <si>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</si>
  <si>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</si>
  <si>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</si>
  <si>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</si>
  <si>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</si>
  <si>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</si>
  <si>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</si>
  <si>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</si>
  <si>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</si>
  <si>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</si>
  <si>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</si>
  <si>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</si>
  <si>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</si>
  <si>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</si>
  <si>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</si>
  <si>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</si>
  <si>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</si>
  <si>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</si>
  <si>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</si>
  <si>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</si>
  <si>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</si>
  <si>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</si>
  <si>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</si>
  <si>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</si>
  <si>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</si>
  <si>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</si>
  <si>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</si>
  <si>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</si>
  <si>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</si>
  <si>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</si>
  <si>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</si>
  <si>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</si>
  <si>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</si>
  <si>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</si>
  <si>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</si>
  <si>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</si>
  <si>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</si>
  <si>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</si>
  <si>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</si>
  <si>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</si>
  <si>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</si>
  <si>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</si>
  <si>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</si>
  <si>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</si>
  <si>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</si>
  <si>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</si>
  <si>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</si>
  <si>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</si>
  <si>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</si>
  <si>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</si>
  <si>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</si>
  <si>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</si>
  <si>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</si>
  <si>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</si>
  <si>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</si>
  <si>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</si>
  <si>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</si>
  <si>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</si>
  <si>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</si>
  <si>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</si>
  <si>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</si>
  <si>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</si>
  <si>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</si>
  <si>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</si>
  <si>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</si>
  <si>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</si>
  <si>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</si>
  <si>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</si>
  <si>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</si>
  <si>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</si>
  <si>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</si>
  <si>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</si>
  <si>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</si>
  <si>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</si>
  <si>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</si>
  <si>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</si>
  <si>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</si>
  <si>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</si>
  <si>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</si>
  <si>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</si>
  <si>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</si>
  <si>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</si>
  <si>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</si>
  <si>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</si>
  <si>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</si>
  <si>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</si>
  <si>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</si>
  <si>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</si>
  <si>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</si>
  <si>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</si>
  <si>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</si>
  <si>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</si>
  <si>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</si>
  <si>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</si>
  <si>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</si>
  <si>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</si>
  <si>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</si>
  <si>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</si>
  <si>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</si>
  <si>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</si>
  <si>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</si>
  <si>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</si>
  <si>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</si>
  <si>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</si>
  <si>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</si>
  <si>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</si>
  <si>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</si>
  <si>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</si>
  <si>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</si>
  <si>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</si>
  <si>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</si>
  <si>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</si>
  <si>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</si>
  <si>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</si>
  <si>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</si>
  <si>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</si>
  <si>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</si>
  <si>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</si>
  <si>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</si>
  <si>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</si>
  <si>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</si>
  <si>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</si>
  <si>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</si>
  <si>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</si>
  <si>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</si>
  <si>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</si>
  <si>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</si>
  <si>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</si>
  <si>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</si>
  <si>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</si>
  <si>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</si>
  <si>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</si>
  <si>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</si>
  <si>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</si>
  <si>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</si>
  <si>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</si>
  <si>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</si>
  <si>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</si>
  <si>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</si>
  <si>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</si>
  <si>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</si>
  <si>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</si>
  <si>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</si>
  <si>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</si>
  <si>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</si>
  <si>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</si>
  <si>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</si>
  <si>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</si>
  <si>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</si>
  <si>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</si>
  <si>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</si>
  <si>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</si>
  <si>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</si>
  <si>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</si>
  <si>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</si>
  <si>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</si>
  <si>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</si>
  <si>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</si>
  <si>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</si>
  <si>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</si>
  <si>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</si>
  <si>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</si>
  <si>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</si>
  <si>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</si>
  <si>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</si>
  <si>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</si>
  <si>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</si>
  <si>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</si>
  <si>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</si>
  <si>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</si>
  <si>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</si>
  <si>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</si>
  <si>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</si>
  <si>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</si>
  <si>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</si>
  <si>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</si>
  <si>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</si>
  <si>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</si>
  <si>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</si>
  <si>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</si>
  <si>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</si>
  <si>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</si>
  <si>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</si>
  <si>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</si>
  <si>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</si>
  <si>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</si>
  <si>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</si>
  <si>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</si>
  <si>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</si>
  <si>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</si>
  <si>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</si>
  <si>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</si>
  <si>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</si>
  <si>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</si>
  <si>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</si>
  <si>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</si>
  <si>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</si>
  <si>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</si>
  <si>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</si>
  <si>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</si>
  <si>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</si>
  <si>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</si>
  <si>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</si>
  <si>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</si>
  <si>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</si>
  <si>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</si>
  <si>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</si>
  <si>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</si>
  <si>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</si>
  <si>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</si>
  <si>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</si>
  <si>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</si>
  <si>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</si>
  <si>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</si>
  <si>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</si>
  <si>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</si>
  <si>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</si>
  <si>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</si>
  <si>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</si>
  <si>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</si>
  <si>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</si>
  <si>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</si>
  <si>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</si>
  <si>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</si>
  <si>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</si>
  <si>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</si>
  <si>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</si>
  <si>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</si>
  <si>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</si>
  <si>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</si>
  <si>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</si>
  <si>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</si>
  <si>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</si>
  <si>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</si>
  <si>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</si>
  <si>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</si>
  <si>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</si>
  <si>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</si>
  <si>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</si>
  <si>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</si>
  <si>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</si>
  <si>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</si>
  <si>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</si>
  <si>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</si>
  <si>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</si>
  <si>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</si>
  <si>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</si>
  <si>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</si>
  <si>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</si>
  <si>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</si>
  <si>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</si>
  <si>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</si>
  <si>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</si>
  <si>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</si>
  <si>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</si>
  <si>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</si>
  <si>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</si>
  <si>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</si>
  <si>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</si>
  <si>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</si>
  <si>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</si>
  <si>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</si>
  <si>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</si>
  <si>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</si>
  <si>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</si>
  <si>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</si>
  <si>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</si>
  <si>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</si>
  <si>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</si>
  <si>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</si>
  <si>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</si>
  <si>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</si>
  <si>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</si>
  <si>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</si>
  <si>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</si>
  <si>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</si>
  <si>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</si>
  <si>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</si>
  <si>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</si>
  <si>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</si>
  <si>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</si>
  <si>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</si>
  <si>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</si>
  <si>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</si>
  <si>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</si>
  <si>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</si>
  <si>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</si>
  <si>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</si>
  <si>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</si>
  <si>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</si>
  <si>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</si>
  <si>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</si>
  <si>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</si>
  <si>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</si>
  <si>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</si>
  <si>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</si>
  <si>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</si>
  <si>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</si>
  <si>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</si>
  <si>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</si>
  <si>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</si>
  <si>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</si>
  <si>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</si>
  <si>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</si>
  <si>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</si>
  <si>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</si>
  <si>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</si>
  <si>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</si>
  <si>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</si>
  <si>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</si>
  <si>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</si>
  <si>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</si>
  <si>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</si>
  <si>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</si>
  <si>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</si>
  <si>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</si>
  <si>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</si>
  <si>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</si>
  <si>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</si>
  <si>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</si>
  <si>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</si>
  <si>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</si>
  <si>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</si>
  <si>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</si>
  <si>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</si>
  <si>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</si>
  <si>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</si>
  <si>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</si>
  <si>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</si>
  <si>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</si>
  <si>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</si>
  <si>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</si>
  <si>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</si>
  <si>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</si>
  <si>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</si>
  <si>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</si>
  <si>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</si>
  <si>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</si>
  <si>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</si>
  <si>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</si>
  <si>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</si>
  <si>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</si>
  <si>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</si>
  <si>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</si>
  <si>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</si>
  <si>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</si>
  <si>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</si>
  <si>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</si>
  <si>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</si>
  <si>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</si>
  <si>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</si>
  <si>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</si>
  <si>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</si>
  <si>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</si>
  <si>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</si>
  <si>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</si>
  <si>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</si>
  <si>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</si>
  <si>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</si>
  <si>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</si>
  <si>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</si>
  <si>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</si>
  <si>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</si>
  <si>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</si>
  <si>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</si>
  <si>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</si>
  <si>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</si>
  <si>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</si>
  <si>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</si>
  <si>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</si>
  <si>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</si>
  <si>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</si>
  <si>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</si>
  <si>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</si>
  <si>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</si>
  <si>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</si>
  <si>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</si>
  <si>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</si>
  <si>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</si>
  <si>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</si>
  <si>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</si>
  <si>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</si>
  <si>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</si>
  <si>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</si>
  <si>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</si>
  <si>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</si>
  <si>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</si>
  <si>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</si>
  <si>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</si>
  <si>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</si>
  <si>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</si>
  <si>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</si>
  <si>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</si>
  <si>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</si>
  <si>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</si>
  <si>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</si>
  <si>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</si>
  <si>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</si>
  <si>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</si>
  <si>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</si>
  <si>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</si>
  <si>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</si>
  <si>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</si>
  <si>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</si>
  <si>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</si>
  <si>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</si>
  <si>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</si>
  <si>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</si>
  <si>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</si>
  <si>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</si>
  <si>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</si>
  <si>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</si>
  <si>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</si>
  <si>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</si>
  <si>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</si>
  <si>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</si>
  <si>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</si>
  <si>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</si>
  <si>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</si>
  <si>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</si>
  <si>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</si>
  <si>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</si>
  <si>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</si>
  <si>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</si>
  <si>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</si>
  <si>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</si>
  <si>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</si>
  <si>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</si>
  <si>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ENDEREÇO DO CONSUMIDOR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</si>
  <si>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</si>
  <si>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</si>
  <si>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</si>
  <si>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</si>
  <si>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</si>
  <si>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</si>
  <si>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</si>
  <si>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</si>
  <si>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</si>
  <si>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</si>
  <si>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</si>
  <si>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</si>
  <si>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</si>
  <si>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</si>
  <si>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</si>
  <si>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</si>
  <si>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</si>
  <si>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</si>
  <si>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</si>
  <si>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</si>
  <si>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</si>
  <si>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</si>
  <si>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</si>
  <si>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</si>
  <si>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</si>
  <si>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</si>
  <si>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</si>
  <si>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</si>
  <si>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</si>
  <si>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</si>
  <si>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</si>
  <si>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</si>
  <si>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</si>
  <si>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</si>
  <si>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</si>
  <si>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</si>
  <si>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</si>
  <si>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</si>
  <si>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</si>
  <si>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</si>
  <si>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</si>
  <si>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</si>
  <si>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</si>
  <si>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</si>
  <si>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</si>
  <si>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</si>
  <si>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</si>
  <si>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</si>
  <si>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</si>
  <si>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</si>
  <si>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</si>
  <si>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</si>
  <si>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</si>
  <si>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</si>
  <si>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</si>
  <si>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</si>
  <si>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</si>
  <si>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</si>
  <si>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</si>
  <si>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</si>
  <si>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</si>
  <si>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</si>
  <si>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</si>
  <si>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</si>
  <si>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</si>
  <si>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</si>
  <si>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ZZé Doca</t>
  </si>
  <si>
    <t>Vitorino Freire</t>
  </si>
  <si>
    <t>Vitória do Mearim</t>
  </si>
  <si>
    <t>Vila Nova dos Martírios</t>
  </si>
  <si>
    <t>Viana</t>
  </si>
  <si>
    <t>VVargem Grande</t>
  </si>
  <si>
    <t>UUrbano Santos</t>
  </si>
  <si>
    <t>Tutóia</t>
  </si>
  <si>
    <t>Turilândia</t>
  </si>
  <si>
    <t>Turiaçu</t>
  </si>
  <si>
    <t>Tuntum</t>
  </si>
  <si>
    <t>Tufilândia</t>
  </si>
  <si>
    <t>Trizidela do Vale</t>
  </si>
  <si>
    <t>Timon</t>
  </si>
  <si>
    <t>Timbiras</t>
  </si>
  <si>
    <t>TTasso Fragoso</t>
  </si>
  <si>
    <t>Sucupira do Riachão</t>
  </si>
  <si>
    <t>Sucupira do Norte</t>
  </si>
  <si>
    <t>Sítio Novo</t>
  </si>
  <si>
    <t>Serrano do Maranhão</t>
  </si>
  <si>
    <t>Senador La Rocque</t>
  </si>
  <si>
    <t>Senador Alexandre Costa</t>
  </si>
  <si>
    <t>Satubinha</t>
  </si>
  <si>
    <t>São Vicente Ferrer</t>
  </si>
  <si>
    <t>São Roberto</t>
  </si>
  <si>
    <t>São Raimundo do Doca Bezerra</t>
  </si>
  <si>
    <t>São Raimundo das Mangabeiras</t>
  </si>
  <si>
    <t>São Pedro dos Crentes</t>
  </si>
  <si>
    <t>São Pedro da Água Branca</t>
  </si>
  <si>
    <t>São Mateus do Maranhão</t>
  </si>
  <si>
    <t>São Luís Gonzaga do Maranhão</t>
  </si>
  <si>
    <t>São Luís</t>
  </si>
  <si>
    <t>São José dos Basílios</t>
  </si>
  <si>
    <t>São José de Ribamar</t>
  </si>
  <si>
    <t>São João dos Patos</t>
  </si>
  <si>
    <t>São João do Soter</t>
  </si>
  <si>
    <t>São João do Paraíso</t>
  </si>
  <si>
    <t>São João do Carú</t>
  </si>
  <si>
    <t>São João Batista</t>
  </si>
  <si>
    <t>São Francisco do Maranhão</t>
  </si>
  <si>
    <t>São Francisco do Brejão</t>
  </si>
  <si>
    <t>São Félix de Balsas</t>
  </si>
  <si>
    <t>São Domingos do Maranhão</t>
  </si>
  <si>
    <t>São Domingos do Azeitão</t>
  </si>
  <si>
    <t>São Bernardo</t>
  </si>
  <si>
    <t>São Bento</t>
  </si>
  <si>
    <t>São Benedito do Rio Preto</t>
  </si>
  <si>
    <t>Santo Antônio dos Lopes</t>
  </si>
  <si>
    <t>Santo Amaro do Maranhão</t>
  </si>
  <si>
    <t>Santana do Maranhão</t>
  </si>
  <si>
    <t>Santa Rita</t>
  </si>
  <si>
    <t>Santa Quitéria do Maranhão</t>
  </si>
  <si>
    <t>Santa Luzia do Paruá</t>
  </si>
  <si>
    <t>Santa Luzia</t>
  </si>
  <si>
    <t>Santa Inês</t>
  </si>
  <si>
    <t>Santa Helena</t>
  </si>
  <si>
    <t>Santa Filomena do Maranhão</t>
  </si>
  <si>
    <t>SSambaíba</t>
  </si>
  <si>
    <t>Rosário</t>
  </si>
  <si>
    <t>Ribamar Fiquene</t>
  </si>
  <si>
    <t>Riachão</t>
  </si>
  <si>
    <t>RRaposa</t>
  </si>
  <si>
    <t>Primeira Cruz</t>
  </si>
  <si>
    <t>Presidente Vargas</t>
  </si>
  <si>
    <t>Presidente Sarney</t>
  </si>
  <si>
    <t>Presidente Médici</t>
  </si>
  <si>
    <t>Presidente Juscelino</t>
  </si>
  <si>
    <t>Presidente Dutra</t>
  </si>
  <si>
    <t>Porto Rico do Maranhão</t>
  </si>
  <si>
    <t>Porto Franco</t>
  </si>
  <si>
    <t>Poção de Pedras</t>
  </si>
  <si>
    <t>Pirapemas</t>
  </si>
  <si>
    <t>Pio XII</t>
  </si>
  <si>
    <t>Pinheiro</t>
  </si>
  <si>
    <t>Pindaré-Mirim</t>
  </si>
  <si>
    <t>Peritoró</t>
  </si>
  <si>
    <t>Peri Mirim</t>
  </si>
  <si>
    <t>Penalva</t>
  </si>
  <si>
    <t>Pedro do Rosário</t>
  </si>
  <si>
    <t>Pedreiras</t>
  </si>
  <si>
    <t>Paulo Ramos</t>
  </si>
  <si>
    <t>Paulino Neves</t>
  </si>
  <si>
    <t>Pastos Bons</t>
  </si>
  <si>
    <t>Passagem Franca</t>
  </si>
  <si>
    <t>Parnarama</t>
  </si>
  <si>
    <t>Paraibano</t>
  </si>
  <si>
    <t>Palmeirândia</t>
  </si>
  <si>
    <t>PPaço do Lumiar</t>
  </si>
  <si>
    <t>Olinda Nova do Maranhão</t>
  </si>
  <si>
    <t>OOlho d'Água das Cunhãs</t>
  </si>
  <si>
    <t>Nova Olinda do Maranhão</t>
  </si>
  <si>
    <t>Nova Iorque</t>
  </si>
  <si>
    <t>Nova Colinas</t>
  </si>
  <si>
    <t>NNina Rodrigues</t>
  </si>
  <si>
    <t>Morros</t>
  </si>
  <si>
    <t>Montes Altos</t>
  </si>
  <si>
    <t>Monção</t>
  </si>
  <si>
    <t>Mirinzal</t>
  </si>
  <si>
    <t>Miranda do Norte</t>
  </si>
  <si>
    <t>Mirador</t>
  </si>
  <si>
    <t>Milagres do Maranhão</t>
  </si>
  <si>
    <t>Matões do Norte</t>
  </si>
  <si>
    <t>Matões</t>
  </si>
  <si>
    <t>Matinha</t>
  </si>
  <si>
    <t>Mata Roma</t>
  </si>
  <si>
    <t>Maranhãozinho</t>
  </si>
  <si>
    <t>Marajá do Sena</t>
  </si>
  <si>
    <t>Maracaçumé</t>
  </si>
  <si>
    <t>MMagalhães de Almeida</t>
  </si>
  <si>
    <t>Luís Domingues</t>
  </si>
  <si>
    <t>Loreto</t>
  </si>
  <si>
    <t>Lima Campos</t>
  </si>
  <si>
    <t>Lajeado Novo</t>
  </si>
  <si>
    <t>Lagoa do Mato</t>
  </si>
  <si>
    <t>Lagoa Grande do Maranhão</t>
  </si>
  <si>
    <t>Lago dos Rodrigues</t>
  </si>
  <si>
    <t>Lago do Junco</t>
  </si>
  <si>
    <t>Lago da Pedra</t>
  </si>
  <si>
    <t>LLago Verde</t>
  </si>
  <si>
    <t>Junco do Maranhão</t>
  </si>
  <si>
    <t>Joselândia</t>
  </si>
  <si>
    <t>João Lisboa</t>
  </si>
  <si>
    <t>Jenipapo dos Vieiras</t>
  </si>
  <si>
    <t>JJatobá</t>
  </si>
  <si>
    <t>Itinga do Maranhão</t>
  </si>
  <si>
    <t>Itapecuru Mirim</t>
  </si>
  <si>
    <t>Itaipava do Grajaú</t>
  </si>
  <si>
    <t>Imperatriz</t>
  </si>
  <si>
    <t>Igarapé do Meio</t>
  </si>
  <si>
    <t>Igarapé Grande</t>
  </si>
  <si>
    <t>IIcatu</t>
  </si>
  <si>
    <t>HHumberto de Campos</t>
  </si>
  <si>
    <t>Guimarães</t>
  </si>
  <si>
    <t>Grajaú</t>
  </si>
  <si>
    <t>Graça Aranha</t>
  </si>
  <si>
    <t>Governador Nunes Freire</t>
  </si>
  <si>
    <t>Governador Newton Bello</t>
  </si>
  <si>
    <t>Governador Luiz Rocha</t>
  </si>
  <si>
    <t>Governador Eugênio Barros</t>
  </si>
  <si>
    <t>Governador Edison Lobão</t>
  </si>
  <si>
    <t>Governador Archer</t>
  </si>
  <si>
    <t>Gonçalves Dias</t>
  </si>
  <si>
    <t>GGodofredo Viana</t>
  </si>
  <si>
    <t>Fortuna</t>
  </si>
  <si>
    <t>Fortaleza dos Nogueiras</t>
  </si>
  <si>
    <t>Formosa da Serra Negra</t>
  </si>
  <si>
    <t>Fernando Falcão</t>
  </si>
  <si>
    <t>FFeira Nova do Maranhão</t>
  </si>
  <si>
    <t>Estreito</t>
  </si>
  <si>
    <t>EEsperantinópolis</t>
  </si>
  <si>
    <t>Duque Bacelar</t>
  </si>
  <si>
    <t>Dom Pedro</t>
  </si>
  <si>
    <t>DDavinópolis</t>
  </si>
  <si>
    <t>Cururupu</t>
  </si>
  <si>
    <t>Coroatá</t>
  </si>
  <si>
    <t>Conceição do Lago-Açu</t>
  </si>
  <si>
    <t>Colinas</t>
  </si>
  <si>
    <t>Coelho Neto</t>
  </si>
  <si>
    <t>Codó</t>
  </si>
  <si>
    <t>Cidelândia</t>
  </si>
  <si>
    <t>Chapadinha</t>
  </si>
  <si>
    <t>Centro do Guilherme</t>
  </si>
  <si>
    <t>Centro Novo do Maranhão</t>
  </si>
  <si>
    <t>Central do Maranhão</t>
  </si>
  <si>
    <t>Cedral</t>
  </si>
  <si>
    <t>Caxias</t>
  </si>
  <si>
    <t>Carutapera</t>
  </si>
  <si>
    <t>Carolina</t>
  </si>
  <si>
    <t>Capinzal do Norte</t>
  </si>
  <si>
    <t>Cantanhede</t>
  </si>
  <si>
    <t>Cândido Mendes</t>
  </si>
  <si>
    <t>Campestre do Maranhão</t>
  </si>
  <si>
    <t>Cajari</t>
  </si>
  <si>
    <t>Cajapió</t>
  </si>
  <si>
    <t>CCachoeira Grande</t>
  </si>
  <si>
    <t>Buritirana</t>
  </si>
  <si>
    <t>Buriticupu</t>
  </si>
  <si>
    <t>Buriti Bravo</t>
  </si>
  <si>
    <t>Buriti</t>
  </si>
  <si>
    <t>Brejo de Areia</t>
  </si>
  <si>
    <t>Brejo</t>
  </si>
  <si>
    <t>Bom Lugar</t>
  </si>
  <si>
    <t>Bom Jesus das Selvas</t>
  </si>
  <si>
    <t>Bom Jardim</t>
  </si>
  <si>
    <t>Boa Vista do Gurupi</t>
  </si>
  <si>
    <t>Bernardo do Mearim</t>
  </si>
  <si>
    <t>Bequimão</t>
  </si>
  <si>
    <t>Benedito Leite</t>
  </si>
  <si>
    <t>Belágua</t>
  </si>
  <si>
    <t>Bela Vista do Maranhão</t>
  </si>
  <si>
    <t>Barreirinhas</t>
  </si>
  <si>
    <t>Barra do Corda</t>
  </si>
  <si>
    <t>Barão de Grajaú</t>
  </si>
  <si>
    <t>Balsas</t>
  </si>
  <si>
    <t>Bacurituba</t>
  </si>
  <si>
    <t>Bacuri</t>
  </si>
  <si>
    <t>Bacabeira</t>
  </si>
  <si>
    <t>BBacabal</t>
  </si>
  <si>
    <t>Axixá</t>
  </si>
  <si>
    <t>Arari</t>
  </si>
  <si>
    <t>Arame</t>
  </si>
  <si>
    <t>Araioses</t>
  </si>
  <si>
    <t>Araguanã</t>
  </si>
  <si>
    <t>Apicum-Açu</t>
  </si>
  <si>
    <t>Anapurus</t>
  </si>
  <si>
    <t>Anajatuba</t>
  </si>
  <si>
    <t>Amarante do Maranhão</t>
  </si>
  <si>
    <t>Amapá do Maranhão</t>
  </si>
  <si>
    <t>Alto Parnaíba</t>
  </si>
  <si>
    <t>Alto Alegre do Pindaré</t>
  </si>
  <si>
    <t>Alto Alegre do Maranhão</t>
  </si>
  <si>
    <t>Altamira do Maranhão</t>
  </si>
  <si>
    <t>Aldeias Altas</t>
  </si>
  <si>
    <t>Alcântara</t>
  </si>
  <si>
    <t>Água Doce do Maranhão</t>
  </si>
  <si>
    <t>Afonso Cunha</t>
  </si>
  <si>
    <t>Açailândia</t>
  </si>
  <si>
    <t>Resolução ANEEL Nº 3.251 de 22 de agosto de 2023</t>
  </si>
  <si>
    <t>Equatorial Energia Maranhão - CNPJ: 06.272.793/0001-84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</si>
  <si>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18:00 às 21:00.</t>
    </r>
  </si>
  <si>
    <t>VERSÃO 1.0 - 26/08/2025</t>
  </si>
  <si>
    <t>Resolução ANEEL Nº 3.376 de 20 de agosto de 2024</t>
  </si>
  <si>
    <t>Resolução ANEEL Nº 3.376 de 20 de agosto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</si>
</sst>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  <font>
      <sz val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3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36" fillId="25" borderId="0" xfId="0" applyFont="1" applyFill="1" applyAlignment="1">
      <alignment horizontal="left" vertical="center"/>
    </xf>
    <xf numFmtId="165" fontId="48" fillId="30" borderId="0" xfId="6" applyFont="1" applyFill="1" applyBorder="1" applyAlignment="1">
      <alignment horizontal="center" vertical="center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36" fillId="6" borderId="7" xfId="0" applyFont="1" applyFill="1" applyBorder="1" applyAlignment="1">
      <alignment horizontal="right" vertical="center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center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8" fillId="8" borderId="7" xfId="0" applyFont="1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25" fillId="8" borderId="7" xfId="8" applyFont="1" applyFill="1" applyBorder="1" applyAlignment="1" applyProtection="1">
      <alignment horizontal="left"/>
      <protection locked="0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9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15" fillId="8" borderId="7" xfId="8" applyFont="1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91" fillId="6" borderId="1" xfId="0" applyFont="1" applyFill="1" applyBorder="1" applyAlignment="1">
      <alignment horizontal="left" vertical="center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7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8" fillId="8" borderId="7" xfId="8" applyFont="1" applyFill="1" applyBorder="1" applyAlignment="1" applyProtection="1">
      <alignment horizontal="left"/>
      <protection locked="0"/>
    </xf>
    <xf numFmtId="0" fontId="1" fillId="8" borderId="7" xfId="8" applyFont="1" applyFill="1" applyBorder="1" applyAlignment="1" applyProtection="1">
      <alignment horizontal="left"/>
      <protection locked="0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36" fillId="25" borderId="5" xfId="8" applyFont="1" applyFill="1" applyBorder="1" applyAlignment="1">
      <alignment horizontal="center" vertical="center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4" fontId="49" fillId="22" borderId="13" xfId="10" applyNumberFormat="1" applyFont="1" applyFill="1" applyBorder="1" applyAlignment="1">
      <alignment horizontal="center" wrapText="1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5" xfId="10" applyNumberFormat="1" applyFont="1" applyFill="1" applyBorder="1" applyAlignment="1">
      <alignment horizontal="center" vertical="center" textRotation="90"/>
    </xf>
    <xf numFmtId="1" fontId="49" fillId="22" borderId="11" xfId="10" applyNumberFormat="1" applyFont="1" applyFill="1" applyBorder="1" applyAlignment="1">
      <alignment horizontal="center" vertical="center" textRotation="90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wrapText="1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36" fillId="6" borderId="1" xfId="8" applyFont="1" applyFill="1" applyBorder="1" applyAlignment="1">
      <alignment horizontal="center" vertical="center"/>
    </xf>
    <xf numFmtId="0" fontId="36" fillId="18" borderId="13" xfId="8" applyFont="1" applyFill="1" applyBorder="1" applyAlignment="1">
      <alignment horizontal="center" vertical="center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9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13" fillId="12" borderId="10" xfId="8" applyFont="1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27" fillId="12" borderId="10" xfId="8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27" fillId="4" borderId="10" xfId="8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10" xfId="8" applyFont="1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27" fillId="10" borderId="6" xfId="8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4" fillId="4" borderId="3" xfId="8" applyFont="1" applyFill="1" applyBorder="1" applyAlignment="1">
      <alignment horizontal="left" vertical="center"/>
    </xf>
    <xf numFmtId="0" fontId="4" fillId="10" borderId="3" xfId="8" applyFont="1" applyFill="1" applyBorder="1" applyAlignment="1">
      <alignment horizontal="left" vertical="center" wrapText="1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6" val="0"/>
</file>

<file path=xl/ctrlProps/ctrlProp10.xml><?xml version="1.0" encoding="utf-8"?>
<formControlPr xmlns="http://schemas.microsoft.com/office/spreadsheetml/2009/9/main" objectType="Drop" dropLines="10" dropStyle="combo" dx="16" fmlaLink="$E$6" fmlaRange="Apoio!$AG$7:$AG$294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294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294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294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294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294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294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294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294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294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294" noThreeD="1" sel="3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3" noThreeD="1" sel="12" val="4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3" val="0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294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294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17</xdr:row>
          <xdr:rowOff>0</xdr:rowOff>
        </xdr:from>
        <xdr:to>
          <xdr:col>7</xdr:col>
          <xdr:colOff>1266825</xdr:colOff>
          <xdr:row>18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9525</xdr:colOff>
          <xdr:row>7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1209675</xdr:colOff>
          <xdr:row>2</xdr:row>
          <xdr:rowOff>180975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180975</xdr:rowOff>
        </xdr:from>
        <xdr:to>
          <xdr:col>7</xdr:col>
          <xdr:colOff>1266825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14</xdr:row>
          <xdr:rowOff>0</xdr:rowOff>
        </xdr:from>
        <xdr:to>
          <xdr:col>7</xdr:col>
          <xdr:colOff>1266825</xdr:colOff>
          <xdr:row>15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13</xdr:col>
      <xdr:colOff>12320</xdr:colOff>
      <xdr:row>15</xdr:row>
      <xdr:rowOff>168151</xdr:rowOff>
    </xdr:from>
    <xdr:to>
      <xdr:col>14</xdr:col>
      <xdr:colOff>1403439</xdr:colOff>
      <xdr:row>21</xdr:row>
      <xdr:rowOff>55595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69637" y="2967572"/>
          <a:ext cx="1749120" cy="1002566"/>
        </a:xfrm>
        <a:prstGeom prst="rect">
          <a:avLst/>
        </a:prstGeom>
      </xdr:spPr>
    </xdr:pic>
    <xdr:clientData/>
  </xdr:twoCellAnchor>
  <xdr:twoCellAnchor editAs="oneCell">
    <xdr:from>
      <xdr:col>12</xdr:col>
      <xdr:colOff>831137</xdr:colOff>
      <xdr:row>22</xdr:row>
      <xdr:rowOff>30394</xdr:rowOff>
    </xdr:from>
    <xdr:to>
      <xdr:col>14</xdr:col>
      <xdr:colOff>1342606</xdr:colOff>
      <xdr:row>25</xdr:row>
      <xdr:rowOff>49969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659186" y="4130790"/>
          <a:ext cx="1789213" cy="5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9525</xdr:rowOff>
        </xdr:from>
        <xdr:to>
          <xdr:col>2</xdr:col>
          <xdr:colOff>1476375</xdr:colOff>
          <xdr:row>5</xdr:row>
          <xdr:rowOff>219075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9525</xdr:rowOff>
        </xdr:from>
        <xdr:to>
          <xdr:col>3</xdr:col>
          <xdr:colOff>1476375</xdr:colOff>
          <xdr:row>5</xdr:row>
          <xdr:rowOff>219075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9525</xdr:rowOff>
        </xdr:from>
        <xdr:to>
          <xdr:col>4</xdr:col>
          <xdr:colOff>1476375</xdr:colOff>
          <xdr:row>5</xdr:row>
          <xdr:rowOff>219075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9525</xdr:rowOff>
        </xdr:from>
        <xdr:to>
          <xdr:col>5</xdr:col>
          <xdr:colOff>1476375</xdr:colOff>
          <xdr:row>5</xdr:row>
          <xdr:rowOff>219075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9525</xdr:rowOff>
        </xdr:from>
        <xdr:to>
          <xdr:col>6</xdr:col>
          <xdr:colOff>1476375</xdr:colOff>
          <xdr:row>5</xdr:row>
          <xdr:rowOff>219075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9525</xdr:rowOff>
        </xdr:from>
        <xdr:to>
          <xdr:col>7</xdr:col>
          <xdr:colOff>1476375</xdr:colOff>
          <xdr:row>5</xdr:row>
          <xdr:rowOff>219075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9525</xdr:rowOff>
        </xdr:from>
        <xdr:to>
          <xdr:col>8</xdr:col>
          <xdr:colOff>1476375</xdr:colOff>
          <xdr:row>5</xdr:row>
          <xdr:rowOff>219075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9525</xdr:rowOff>
        </xdr:from>
        <xdr:to>
          <xdr:col>9</xdr:col>
          <xdr:colOff>1476375</xdr:colOff>
          <xdr:row>5</xdr:row>
          <xdr:rowOff>219075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9525</xdr:rowOff>
        </xdr:from>
        <xdr:to>
          <xdr:col>10</xdr:col>
          <xdr:colOff>1476375</xdr:colOff>
          <xdr:row>5</xdr:row>
          <xdr:rowOff>219075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9525</xdr:rowOff>
        </xdr:from>
        <xdr:to>
          <xdr:col>11</xdr:col>
          <xdr:colOff>1476375</xdr:colOff>
          <xdr:row>5</xdr:row>
          <xdr:rowOff>219075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9525</xdr:rowOff>
        </xdr:from>
        <xdr:to>
          <xdr:col>12</xdr:col>
          <xdr:colOff>1476375</xdr:colOff>
          <xdr:row>5</xdr:row>
          <xdr:rowOff>219075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9525</xdr:rowOff>
        </xdr:from>
        <xdr:to>
          <xdr:col>13</xdr:col>
          <xdr:colOff>1476375</xdr:colOff>
          <xdr:row>5</xdr:row>
          <xdr:rowOff>219075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ibge.gov.br/cidades-e-estados?c=2106672" TargetMode="External"/><Relationship Id="rId21" Type="http://schemas.openxmlformats.org/officeDocument/2006/relationships/hyperlink" Target="https://www.ibge.gov.br/cidades-e-estados?c=2101251" TargetMode="External"/><Relationship Id="rId42" Type="http://schemas.openxmlformats.org/officeDocument/2006/relationships/hyperlink" Target="https://www.ibge.gov.br/cidades-e-estados?c=2102358" TargetMode="External"/><Relationship Id="rId63" Type="http://schemas.openxmlformats.org/officeDocument/2006/relationships/hyperlink" Target="https://www.ibge.gov.br/cidades-e-estados?c=2103604" TargetMode="External"/><Relationship Id="rId84" Type="http://schemas.openxmlformats.org/officeDocument/2006/relationships/hyperlink" Target="https://www.ibge.gov.br/cidades-e-estados?c=2104800" TargetMode="External"/><Relationship Id="rId138" Type="http://schemas.openxmlformats.org/officeDocument/2006/relationships/hyperlink" Target="https://www.ibge.gov.br/cidades-e-estados?c=2108207" TargetMode="External"/><Relationship Id="rId159" Type="http://schemas.openxmlformats.org/officeDocument/2006/relationships/hyperlink" Target="https://www.ibge.gov.br/cidades-e-estados?c=2109601" TargetMode="External"/><Relationship Id="rId170" Type="http://schemas.openxmlformats.org/officeDocument/2006/relationships/hyperlink" Target="https://www.ibge.gov.br/cidades-e-estados?c=2110302" TargetMode="External"/><Relationship Id="rId191" Type="http://schemas.openxmlformats.org/officeDocument/2006/relationships/hyperlink" Target="https://www.ibge.gov.br/cidades-e-estados?c=2111607" TargetMode="External"/><Relationship Id="rId205" Type="http://schemas.openxmlformats.org/officeDocument/2006/relationships/hyperlink" Target="https://www.ibge.gov.br/cidades-e-estados?c=2112233" TargetMode="External"/><Relationship Id="rId107" Type="http://schemas.openxmlformats.org/officeDocument/2006/relationships/hyperlink" Target="https://www.ibge.gov.br/cidades-e-estados?c=2106102" TargetMode="External"/><Relationship Id="rId11" Type="http://schemas.openxmlformats.org/officeDocument/2006/relationships/hyperlink" Target="https://www.ibge.gov.br/cidades-e-estados?c=2100600" TargetMode="External"/><Relationship Id="rId32" Type="http://schemas.openxmlformats.org/officeDocument/2006/relationships/hyperlink" Target="https://www.ibge.gov.br/cidades-e-estados?c=2101939" TargetMode="External"/><Relationship Id="rId53" Type="http://schemas.openxmlformats.org/officeDocument/2006/relationships/hyperlink" Target="https://www.ibge.gov.br/cidades-e-estados?c=2103109" TargetMode="External"/><Relationship Id="rId74" Type="http://schemas.openxmlformats.org/officeDocument/2006/relationships/hyperlink" Target="https://www.ibge.gov.br/cidades-e-estados?c=2104206" TargetMode="External"/><Relationship Id="rId128" Type="http://schemas.openxmlformats.org/officeDocument/2006/relationships/hyperlink" Target="https://www.ibge.gov.br/cidades-e-estados?c=2107407" TargetMode="External"/><Relationship Id="rId149" Type="http://schemas.openxmlformats.org/officeDocument/2006/relationships/hyperlink" Target="https://www.ibge.gov.br/cidades-e-estados?c=2109056" TargetMode="External"/><Relationship Id="rId5" Type="http://schemas.openxmlformats.org/officeDocument/2006/relationships/hyperlink" Target="https://www.ibge.gov.br/cidades-e-estados?c=2100303" TargetMode="External"/><Relationship Id="rId95" Type="http://schemas.openxmlformats.org/officeDocument/2006/relationships/hyperlink" Target="https://www.ibge.gov.br/cidades-e-estados?c=2105476" TargetMode="External"/><Relationship Id="rId160" Type="http://schemas.openxmlformats.org/officeDocument/2006/relationships/hyperlink" Target="https://www.ibge.gov.br/cidades-e-estados?c=2109700" TargetMode="External"/><Relationship Id="rId181" Type="http://schemas.openxmlformats.org/officeDocument/2006/relationships/hyperlink" Target="https://www.ibge.gov.br/cidades-e-estados?c=2111052" TargetMode="External"/><Relationship Id="rId216" Type="http://schemas.openxmlformats.org/officeDocument/2006/relationships/hyperlink" Target="https://www.ibge.gov.br/cidades-e-estados?c=2113009" TargetMode="External"/><Relationship Id="rId22" Type="http://schemas.openxmlformats.org/officeDocument/2006/relationships/hyperlink" Target="https://www.ibge.gov.br/cidades-e-estados?c=2101301" TargetMode="External"/><Relationship Id="rId43" Type="http://schemas.openxmlformats.org/officeDocument/2006/relationships/hyperlink" Target="https://www.ibge.gov.br/cidades-e-estados?c=2102374" TargetMode="External"/><Relationship Id="rId64" Type="http://schemas.openxmlformats.org/officeDocument/2006/relationships/hyperlink" Target="https://www.ibge.gov.br/cidades-e-estados?c=2103703" TargetMode="External"/><Relationship Id="rId118" Type="http://schemas.openxmlformats.org/officeDocument/2006/relationships/hyperlink" Target="https://www.ibge.gov.br/cidades-e-estados?c=2106706" TargetMode="External"/><Relationship Id="rId139" Type="http://schemas.openxmlformats.org/officeDocument/2006/relationships/hyperlink" Target="https://www.ibge.gov.br/cidades-e-estados?c=2108256" TargetMode="External"/><Relationship Id="rId85" Type="http://schemas.openxmlformats.org/officeDocument/2006/relationships/hyperlink" Target="https://www.ibge.gov.br/cidades-e-estados?c=2104909" TargetMode="External"/><Relationship Id="rId150" Type="http://schemas.openxmlformats.org/officeDocument/2006/relationships/hyperlink" Target="https://www.ibge.gov.br/cidades-e-estados?c=2109106" TargetMode="External"/><Relationship Id="rId171" Type="http://schemas.openxmlformats.org/officeDocument/2006/relationships/hyperlink" Target="https://www.ibge.gov.br/cidades-e-estados?c=2110401" TargetMode="External"/><Relationship Id="rId192" Type="http://schemas.openxmlformats.org/officeDocument/2006/relationships/hyperlink" Target="https://www.ibge.gov.br/cidades-e-estados?c=2111631" TargetMode="External"/><Relationship Id="rId206" Type="http://schemas.openxmlformats.org/officeDocument/2006/relationships/hyperlink" Target="https://www.ibge.gov.br/cidades-e-estados?c=2112274" TargetMode="External"/><Relationship Id="rId12" Type="http://schemas.openxmlformats.org/officeDocument/2006/relationships/hyperlink" Target="https://www.ibge.gov.br/cidades-e-estados?c=2100709" TargetMode="External"/><Relationship Id="rId33" Type="http://schemas.openxmlformats.org/officeDocument/2006/relationships/hyperlink" Target="https://www.ibge.gov.br/cidades-e-estados?c=2101970" TargetMode="External"/><Relationship Id="rId108" Type="http://schemas.openxmlformats.org/officeDocument/2006/relationships/hyperlink" Target="https://www.ibge.gov.br/cidades-e-estados?c=2106201" TargetMode="External"/><Relationship Id="rId129" Type="http://schemas.openxmlformats.org/officeDocument/2006/relationships/hyperlink" Target="https://www.ibge.gov.br/cidades-e-estados?c=2107456" TargetMode="External"/><Relationship Id="rId54" Type="http://schemas.openxmlformats.org/officeDocument/2006/relationships/hyperlink" Target="https://www.ibge.gov.br/cidades-e-estados?c=2103125" TargetMode="External"/><Relationship Id="rId75" Type="http://schemas.openxmlformats.org/officeDocument/2006/relationships/hyperlink" Target="https://www.ibge.gov.br/cidades-e-estados?c=2104305" TargetMode="External"/><Relationship Id="rId96" Type="http://schemas.openxmlformats.org/officeDocument/2006/relationships/hyperlink" Target="https://www.ibge.gov.br/cidades-e-estados?c=2105500" TargetMode="External"/><Relationship Id="rId140" Type="http://schemas.openxmlformats.org/officeDocument/2006/relationships/hyperlink" Target="https://www.ibge.gov.br/cidades-e-estados?c=2108306" TargetMode="External"/><Relationship Id="rId161" Type="http://schemas.openxmlformats.org/officeDocument/2006/relationships/hyperlink" Target="https://www.ibge.gov.br/cidades-e-estados?c=2109759" TargetMode="External"/><Relationship Id="rId182" Type="http://schemas.openxmlformats.org/officeDocument/2006/relationships/hyperlink" Target="https://www.ibge.gov.br/cidades-e-estados?c=2111078" TargetMode="External"/><Relationship Id="rId217" Type="http://schemas.openxmlformats.org/officeDocument/2006/relationships/hyperlink" Target="https://www.ibge.gov.br/cidades-e-estados?c=2114007" TargetMode="External"/><Relationship Id="rId6" Type="http://schemas.openxmlformats.org/officeDocument/2006/relationships/hyperlink" Target="https://www.ibge.gov.br/cidades-e-estados?c=2100402" TargetMode="External"/><Relationship Id="rId23" Type="http://schemas.openxmlformats.org/officeDocument/2006/relationships/hyperlink" Target="https://www.ibge.gov.br/cidades-e-estados?c=2101350" TargetMode="External"/><Relationship Id="rId119" Type="http://schemas.openxmlformats.org/officeDocument/2006/relationships/hyperlink" Target="https://www.ibge.gov.br/cidades-e-estados?c=2106755" TargetMode="External"/><Relationship Id="rId44" Type="http://schemas.openxmlformats.org/officeDocument/2006/relationships/hyperlink" Target="https://www.ibge.gov.br/cidades-e-estados?c=2102408" TargetMode="External"/><Relationship Id="rId65" Type="http://schemas.openxmlformats.org/officeDocument/2006/relationships/hyperlink" Target="https://www.ibge.gov.br/cidades-e-estados?c=2103752" TargetMode="External"/><Relationship Id="rId86" Type="http://schemas.openxmlformats.org/officeDocument/2006/relationships/hyperlink" Target="https://www.ibge.gov.br/cidades-e-estados?c=2105005" TargetMode="External"/><Relationship Id="rId130" Type="http://schemas.openxmlformats.org/officeDocument/2006/relationships/hyperlink" Target="https://www.ibge.gov.br/cidades-e-estados?c=2107506" TargetMode="External"/><Relationship Id="rId151" Type="http://schemas.openxmlformats.org/officeDocument/2006/relationships/hyperlink" Target="https://www.ibge.gov.br/cidades-e-estados?c=2109205" TargetMode="External"/><Relationship Id="rId172" Type="http://schemas.openxmlformats.org/officeDocument/2006/relationships/hyperlink" Target="https://www.ibge.gov.br/cidades-e-estados?c=2110500" TargetMode="External"/><Relationship Id="rId193" Type="http://schemas.openxmlformats.org/officeDocument/2006/relationships/hyperlink" Target="https://www.ibge.gov.br/cidades-e-estados?c=2111672" TargetMode="External"/><Relationship Id="rId207" Type="http://schemas.openxmlformats.org/officeDocument/2006/relationships/hyperlink" Target="https://www.ibge.gov.br/cidades-e-estados?c=2112308" TargetMode="External"/><Relationship Id="rId13" Type="http://schemas.openxmlformats.org/officeDocument/2006/relationships/hyperlink" Target="https://www.ibge.gov.br/cidades-e-estados?c=2100808" TargetMode="External"/><Relationship Id="rId109" Type="http://schemas.openxmlformats.org/officeDocument/2006/relationships/hyperlink" Target="https://www.ibge.gov.br/cidades-e-estados?c=2106300" TargetMode="External"/><Relationship Id="rId34" Type="http://schemas.openxmlformats.org/officeDocument/2006/relationships/hyperlink" Target="https://www.ibge.gov.br/cidades-e-estados?c=2102002" TargetMode="External"/><Relationship Id="rId55" Type="http://schemas.openxmlformats.org/officeDocument/2006/relationships/hyperlink" Target="https://www.ibge.gov.br/cidades-e-estados?c=2103174" TargetMode="External"/><Relationship Id="rId76" Type="http://schemas.openxmlformats.org/officeDocument/2006/relationships/hyperlink" Target="https://www.ibge.gov.br/cidades-e-estados?c=2104404" TargetMode="External"/><Relationship Id="rId97" Type="http://schemas.openxmlformats.org/officeDocument/2006/relationships/hyperlink" Target="https://www.ibge.gov.br/cidades-e-estados?c=2105609" TargetMode="External"/><Relationship Id="rId120" Type="http://schemas.openxmlformats.org/officeDocument/2006/relationships/hyperlink" Target="https://www.ibge.gov.br/cidades-e-estados?c=2106805" TargetMode="External"/><Relationship Id="rId141" Type="http://schemas.openxmlformats.org/officeDocument/2006/relationships/hyperlink" Target="https://www.ibge.gov.br/cidades-e-estados?c=2108405" TargetMode="External"/><Relationship Id="rId7" Type="http://schemas.openxmlformats.org/officeDocument/2006/relationships/hyperlink" Target="https://www.ibge.gov.br/cidades-e-estados?c=2100436" TargetMode="External"/><Relationship Id="rId162" Type="http://schemas.openxmlformats.org/officeDocument/2006/relationships/hyperlink" Target="https://www.ibge.gov.br/cidades-e-estados?c=2109809" TargetMode="External"/><Relationship Id="rId183" Type="http://schemas.openxmlformats.org/officeDocument/2006/relationships/hyperlink" Target="https://www.ibge.gov.br/cidades-e-estados?c=2111102" TargetMode="External"/><Relationship Id="rId218" Type="http://schemas.openxmlformats.org/officeDocument/2006/relationships/printerSettings" Target="../printerSettings/printerSettings2.bin"/><Relationship Id="rId24" Type="http://schemas.openxmlformats.org/officeDocument/2006/relationships/hyperlink" Target="https://www.ibge.gov.br/cidades-e-estados?c=2101400" TargetMode="External"/><Relationship Id="rId45" Type="http://schemas.openxmlformats.org/officeDocument/2006/relationships/hyperlink" Target="https://www.ibge.gov.br/cidades-e-estados?c=2102507" TargetMode="External"/><Relationship Id="rId66" Type="http://schemas.openxmlformats.org/officeDocument/2006/relationships/hyperlink" Target="https://www.ibge.gov.br/cidades-e-estados?c=2103802" TargetMode="External"/><Relationship Id="rId87" Type="http://schemas.openxmlformats.org/officeDocument/2006/relationships/hyperlink" Target="https://www.ibge.gov.br/cidades-e-estados?c=2105104" TargetMode="External"/><Relationship Id="rId110" Type="http://schemas.openxmlformats.org/officeDocument/2006/relationships/hyperlink" Target="https://www.ibge.gov.br/cidades-e-estados?c=2106326" TargetMode="External"/><Relationship Id="rId131" Type="http://schemas.openxmlformats.org/officeDocument/2006/relationships/hyperlink" Target="https://www.ibge.gov.br/cidades-e-estados?c=2107605" TargetMode="External"/><Relationship Id="rId152" Type="http://schemas.openxmlformats.org/officeDocument/2006/relationships/hyperlink" Target="https://www.ibge.gov.br/cidades-e-estados?c=2109239" TargetMode="External"/><Relationship Id="rId173" Type="http://schemas.openxmlformats.org/officeDocument/2006/relationships/hyperlink" Target="https://www.ibge.gov.br/cidades-e-estados?c=2110609" TargetMode="External"/><Relationship Id="rId194" Type="http://schemas.openxmlformats.org/officeDocument/2006/relationships/hyperlink" Target="https://www.ibge.gov.br/cidades-e-estados?c=2111706" TargetMode="External"/><Relationship Id="rId208" Type="http://schemas.openxmlformats.org/officeDocument/2006/relationships/hyperlink" Target="https://www.ibge.gov.br/cidades-e-estados?c=2112407" TargetMode="External"/><Relationship Id="rId14" Type="http://schemas.openxmlformats.org/officeDocument/2006/relationships/hyperlink" Target="https://www.ibge.gov.br/cidades-e-estados?c=2100832" TargetMode="External"/><Relationship Id="rId30" Type="http://schemas.openxmlformats.org/officeDocument/2006/relationships/hyperlink" Target="https://www.ibge.gov.br/cidades-e-estados?c=2101806" TargetMode="External"/><Relationship Id="rId35" Type="http://schemas.openxmlformats.org/officeDocument/2006/relationships/hyperlink" Target="https://www.ibge.gov.br/cidades-e-estados?c=2102036" TargetMode="External"/><Relationship Id="rId56" Type="http://schemas.openxmlformats.org/officeDocument/2006/relationships/hyperlink" Target="https://www.ibge.gov.br/cidades-e-estados?c=2103158" TargetMode="External"/><Relationship Id="rId77" Type="http://schemas.openxmlformats.org/officeDocument/2006/relationships/hyperlink" Target="https://www.ibge.gov.br/cidades-e-estados?c=2104503" TargetMode="External"/><Relationship Id="rId100" Type="http://schemas.openxmlformats.org/officeDocument/2006/relationships/hyperlink" Target="https://www.ibge.gov.br/cidades-e-estados?c=2105708" TargetMode="External"/><Relationship Id="rId105" Type="http://schemas.openxmlformats.org/officeDocument/2006/relationships/hyperlink" Target="https://www.ibge.gov.br/cidades-e-estados?c=2105989" TargetMode="External"/><Relationship Id="rId126" Type="http://schemas.openxmlformats.org/officeDocument/2006/relationships/hyperlink" Target="https://www.ibge.gov.br/cidades-e-estados?c=2107308" TargetMode="External"/><Relationship Id="rId147" Type="http://schemas.openxmlformats.org/officeDocument/2006/relationships/hyperlink" Target="https://www.ibge.gov.br/cidades-e-estados?c=2108900" TargetMode="External"/><Relationship Id="rId168" Type="http://schemas.openxmlformats.org/officeDocument/2006/relationships/hyperlink" Target="https://www.ibge.gov.br/cidades-e-estados?c=2110237" TargetMode="External"/><Relationship Id="rId8" Type="http://schemas.openxmlformats.org/officeDocument/2006/relationships/hyperlink" Target="https://www.ibge.gov.br/cidades-e-estados?c=2100477" TargetMode="External"/><Relationship Id="rId51" Type="http://schemas.openxmlformats.org/officeDocument/2006/relationships/hyperlink" Target="https://www.ibge.gov.br/cidades-e-estados?c=2102903" TargetMode="External"/><Relationship Id="rId72" Type="http://schemas.openxmlformats.org/officeDocument/2006/relationships/hyperlink" Target="https://www.ibge.gov.br/cidades-e-estados?c=2104099" TargetMode="External"/><Relationship Id="rId93" Type="http://schemas.openxmlformats.org/officeDocument/2006/relationships/hyperlink" Target="https://www.ibge.gov.br/cidades-e-estados?c=2105427" TargetMode="External"/><Relationship Id="rId98" Type="http://schemas.openxmlformats.org/officeDocument/2006/relationships/hyperlink" Target="https://www.ibge.gov.br/cidades-e-estados?c=2105658" TargetMode="External"/><Relationship Id="rId121" Type="http://schemas.openxmlformats.org/officeDocument/2006/relationships/hyperlink" Target="https://www.ibge.gov.br/cidades-e-estados?c=2106904" TargetMode="External"/><Relationship Id="rId142" Type="http://schemas.openxmlformats.org/officeDocument/2006/relationships/hyperlink" Target="https://www.ibge.gov.br/cidades-e-estados?c=2108454" TargetMode="External"/><Relationship Id="rId163" Type="http://schemas.openxmlformats.org/officeDocument/2006/relationships/hyperlink" Target="https://www.ibge.gov.br/cidades-e-estados?c=2109908" TargetMode="External"/><Relationship Id="rId184" Type="http://schemas.openxmlformats.org/officeDocument/2006/relationships/hyperlink" Target="https://www.ibge.gov.br/cidades-e-estados?c=2111201" TargetMode="External"/><Relationship Id="rId189" Type="http://schemas.openxmlformats.org/officeDocument/2006/relationships/hyperlink" Target="https://www.ibge.gov.br/cidades-e-estados?c=2111532" TargetMode="External"/><Relationship Id="rId219" Type="http://schemas.openxmlformats.org/officeDocument/2006/relationships/vmlDrawing" Target="../drawings/vmlDrawing2.vml"/><Relationship Id="rId3" Type="http://schemas.openxmlformats.org/officeDocument/2006/relationships/hyperlink" Target="https://www.ibge.gov.br/cidades-e-estados?c=2100154" TargetMode="External"/><Relationship Id="rId214" Type="http://schemas.openxmlformats.org/officeDocument/2006/relationships/hyperlink" Target="https://www.ibge.gov.br/cidades-e-estados?c=2112852" TargetMode="External"/><Relationship Id="rId25" Type="http://schemas.openxmlformats.org/officeDocument/2006/relationships/hyperlink" Target="https://www.ibge.gov.br/cidades-e-estados?c=2101509" TargetMode="External"/><Relationship Id="rId46" Type="http://schemas.openxmlformats.org/officeDocument/2006/relationships/hyperlink" Target="https://www.ibge.gov.br/cidades-e-estados?c=2102556" TargetMode="External"/><Relationship Id="rId67" Type="http://schemas.openxmlformats.org/officeDocument/2006/relationships/hyperlink" Target="https://www.ibge.gov.br/cidades-e-estados?c=2103901" TargetMode="External"/><Relationship Id="rId116" Type="http://schemas.openxmlformats.org/officeDocument/2006/relationships/hyperlink" Target="https://www.ibge.gov.br/cidades-e-estados?c=2106631" TargetMode="External"/><Relationship Id="rId137" Type="http://schemas.openxmlformats.org/officeDocument/2006/relationships/hyperlink" Target="https://www.ibge.gov.br/cidades-e-estados?c=2108108" TargetMode="External"/><Relationship Id="rId158" Type="http://schemas.openxmlformats.org/officeDocument/2006/relationships/hyperlink" Target="https://www.ibge.gov.br/cidades-e-estados?c=2109551" TargetMode="External"/><Relationship Id="rId20" Type="http://schemas.openxmlformats.org/officeDocument/2006/relationships/hyperlink" Target="https://www.ibge.gov.br/cidades-e-estados?c=2101202" TargetMode="External"/><Relationship Id="rId41" Type="http://schemas.openxmlformats.org/officeDocument/2006/relationships/hyperlink" Target="https://www.ibge.gov.br/cidades-e-estados?c=2102325" TargetMode="External"/><Relationship Id="rId62" Type="http://schemas.openxmlformats.org/officeDocument/2006/relationships/hyperlink" Target="https://www.ibge.gov.br/cidades-e-estados?c=2103554" TargetMode="External"/><Relationship Id="rId83" Type="http://schemas.openxmlformats.org/officeDocument/2006/relationships/hyperlink" Target="https://www.ibge.gov.br/cidades-e-estados?c=2104701" TargetMode="External"/><Relationship Id="rId88" Type="http://schemas.openxmlformats.org/officeDocument/2006/relationships/hyperlink" Target="https://www.ibge.gov.br/cidades-e-estados?c=2105203" TargetMode="External"/><Relationship Id="rId111" Type="http://schemas.openxmlformats.org/officeDocument/2006/relationships/hyperlink" Target="https://www.ibge.gov.br/cidades-e-estados?c=2106359" TargetMode="External"/><Relationship Id="rId132" Type="http://schemas.openxmlformats.org/officeDocument/2006/relationships/hyperlink" Target="https://www.ibge.gov.br/cidades-e-estados?c=2107704" TargetMode="External"/><Relationship Id="rId153" Type="http://schemas.openxmlformats.org/officeDocument/2006/relationships/hyperlink" Target="https://www.ibge.gov.br/cidades-e-estados?c=2109270" TargetMode="External"/><Relationship Id="rId174" Type="http://schemas.openxmlformats.org/officeDocument/2006/relationships/hyperlink" Target="https://www.ibge.gov.br/cidades-e-estados?c=2110658" TargetMode="External"/><Relationship Id="rId179" Type="http://schemas.openxmlformats.org/officeDocument/2006/relationships/hyperlink" Target="https://www.ibge.gov.br/cidades-e-estados?c=2111003" TargetMode="External"/><Relationship Id="rId195" Type="http://schemas.openxmlformats.org/officeDocument/2006/relationships/hyperlink" Target="https://www.ibge.gov.br/cidades-e-estados?c=2111722" TargetMode="External"/><Relationship Id="rId209" Type="http://schemas.openxmlformats.org/officeDocument/2006/relationships/hyperlink" Target="https://www.ibge.gov.br/cidades-e-estados?c=2112456" TargetMode="External"/><Relationship Id="rId190" Type="http://schemas.openxmlformats.org/officeDocument/2006/relationships/hyperlink" Target="https://www.ibge.gov.br/cidades-e-estados?c=2111573" TargetMode="External"/><Relationship Id="rId204" Type="http://schemas.openxmlformats.org/officeDocument/2006/relationships/hyperlink" Target="https://www.ibge.gov.br/cidades-e-estados?c=2112209" TargetMode="External"/><Relationship Id="rId220" Type="http://schemas.openxmlformats.org/officeDocument/2006/relationships/comments" Target="../comments2.xml"/><Relationship Id="rId15" Type="http://schemas.openxmlformats.org/officeDocument/2006/relationships/hyperlink" Target="https://www.ibge.gov.br/cidades-e-estados?c=2100873" TargetMode="External"/><Relationship Id="rId36" Type="http://schemas.openxmlformats.org/officeDocument/2006/relationships/hyperlink" Target="https://www.ibge.gov.br/cidades-e-estados?c=2102077" TargetMode="External"/><Relationship Id="rId57" Type="http://schemas.openxmlformats.org/officeDocument/2006/relationships/hyperlink" Target="https://www.ibge.gov.br/cidades-e-estados?c=2103208" TargetMode="External"/><Relationship Id="rId106" Type="http://schemas.openxmlformats.org/officeDocument/2006/relationships/hyperlink" Target="https://www.ibge.gov.br/cidades-e-estados?c=2106003" TargetMode="External"/><Relationship Id="rId127" Type="http://schemas.openxmlformats.org/officeDocument/2006/relationships/hyperlink" Target="https://www.ibge.gov.br/cidades-e-estados?c=2107357" TargetMode="External"/><Relationship Id="rId10" Type="http://schemas.openxmlformats.org/officeDocument/2006/relationships/hyperlink" Target="https://www.ibge.gov.br/cidades-e-estados?c=2100550" TargetMode="External"/><Relationship Id="rId31" Type="http://schemas.openxmlformats.org/officeDocument/2006/relationships/hyperlink" Target="https://www.ibge.gov.br/cidades-e-estados?c=2101905" TargetMode="External"/><Relationship Id="rId52" Type="http://schemas.openxmlformats.org/officeDocument/2006/relationships/hyperlink" Target="https://www.ibge.gov.br/cidades-e-estados?c=2103000" TargetMode="External"/><Relationship Id="rId73" Type="http://schemas.openxmlformats.org/officeDocument/2006/relationships/hyperlink" Target="https://www.ibge.gov.br/cidades-e-estados?c=2104107" TargetMode="External"/><Relationship Id="rId78" Type="http://schemas.openxmlformats.org/officeDocument/2006/relationships/hyperlink" Target="https://www.ibge.gov.br/cidades-e-estados?c=2104552" TargetMode="External"/><Relationship Id="rId94" Type="http://schemas.openxmlformats.org/officeDocument/2006/relationships/hyperlink" Target="https://www.ibge.gov.br/cidades-e-estados?c=2105450" TargetMode="External"/><Relationship Id="rId99" Type="http://schemas.openxmlformats.org/officeDocument/2006/relationships/hyperlink" Target="https://www.ibge.gov.br/cidades-e-estados?c=2105906" TargetMode="External"/><Relationship Id="rId101" Type="http://schemas.openxmlformats.org/officeDocument/2006/relationships/hyperlink" Target="https://www.ibge.gov.br/cidades-e-estados?c=2105807" TargetMode="External"/><Relationship Id="rId122" Type="http://schemas.openxmlformats.org/officeDocument/2006/relationships/hyperlink" Target="https://www.ibge.gov.br/cidades-e-estados?c=2107001" TargetMode="External"/><Relationship Id="rId143" Type="http://schemas.openxmlformats.org/officeDocument/2006/relationships/hyperlink" Target="https://www.ibge.gov.br/cidades-e-estados?c=2108504" TargetMode="External"/><Relationship Id="rId148" Type="http://schemas.openxmlformats.org/officeDocument/2006/relationships/hyperlink" Target="https://www.ibge.gov.br/cidades-e-estados?c=2109007" TargetMode="External"/><Relationship Id="rId164" Type="http://schemas.openxmlformats.org/officeDocument/2006/relationships/hyperlink" Target="https://www.ibge.gov.br/cidades-e-estados?c=2110005" TargetMode="External"/><Relationship Id="rId169" Type="http://schemas.openxmlformats.org/officeDocument/2006/relationships/hyperlink" Target="https://www.ibge.gov.br/cidades-e-estados?c=2110278" TargetMode="External"/><Relationship Id="rId185" Type="http://schemas.openxmlformats.org/officeDocument/2006/relationships/hyperlink" Target="https://www.ibge.gov.br/cidades-e-estados?c=2111250" TargetMode="External"/><Relationship Id="rId4" Type="http://schemas.openxmlformats.org/officeDocument/2006/relationships/hyperlink" Target="https://www.ibge.gov.br/cidades-e-estados?c=2100204" TargetMode="External"/><Relationship Id="rId9" Type="http://schemas.openxmlformats.org/officeDocument/2006/relationships/hyperlink" Target="https://www.ibge.gov.br/cidades-e-estados?c=2100501" TargetMode="External"/><Relationship Id="rId180" Type="http://schemas.openxmlformats.org/officeDocument/2006/relationships/hyperlink" Target="https://www.ibge.gov.br/cidades-e-estados?c=2111029" TargetMode="External"/><Relationship Id="rId210" Type="http://schemas.openxmlformats.org/officeDocument/2006/relationships/hyperlink" Target="https://www.ibge.gov.br/cidades-e-estados?c=2112506" TargetMode="External"/><Relationship Id="rId215" Type="http://schemas.openxmlformats.org/officeDocument/2006/relationships/hyperlink" Target="https://www.ibge.gov.br/cidades-e-estados?c=2112902" TargetMode="External"/><Relationship Id="rId26" Type="http://schemas.openxmlformats.org/officeDocument/2006/relationships/hyperlink" Target="https://www.ibge.gov.br/cidades-e-estados?c=2101608" TargetMode="External"/><Relationship Id="rId47" Type="http://schemas.openxmlformats.org/officeDocument/2006/relationships/hyperlink" Target="https://www.ibge.gov.br/cidades-e-estados?c=2102606" TargetMode="External"/><Relationship Id="rId68" Type="http://schemas.openxmlformats.org/officeDocument/2006/relationships/hyperlink" Target="https://www.ibge.gov.br/cidades-e-estados?c=2104008" TargetMode="External"/><Relationship Id="rId89" Type="http://schemas.openxmlformats.org/officeDocument/2006/relationships/hyperlink" Target="https://www.ibge.gov.br/cidades-e-estados?c=2105153" TargetMode="External"/><Relationship Id="rId112" Type="http://schemas.openxmlformats.org/officeDocument/2006/relationships/hyperlink" Target="https://www.ibge.gov.br/cidades-e-estados?c=2106375" TargetMode="External"/><Relationship Id="rId133" Type="http://schemas.openxmlformats.org/officeDocument/2006/relationships/hyperlink" Target="https://www.ibge.gov.br/cidades-e-estados?c=2107803" TargetMode="External"/><Relationship Id="rId154" Type="http://schemas.openxmlformats.org/officeDocument/2006/relationships/hyperlink" Target="https://www.ibge.gov.br/cidades-e-estados?c=2109304" TargetMode="External"/><Relationship Id="rId175" Type="http://schemas.openxmlformats.org/officeDocument/2006/relationships/hyperlink" Target="https://www.ibge.gov.br/cidades-e-estados?c=2110708" TargetMode="External"/><Relationship Id="rId196" Type="http://schemas.openxmlformats.org/officeDocument/2006/relationships/hyperlink" Target="https://www.ibge.gov.br/cidades-e-estados?c=2111748" TargetMode="External"/><Relationship Id="rId200" Type="http://schemas.openxmlformats.org/officeDocument/2006/relationships/hyperlink" Target="https://www.ibge.gov.br/cidades-e-estados?c=2111904" TargetMode="External"/><Relationship Id="rId16" Type="http://schemas.openxmlformats.org/officeDocument/2006/relationships/hyperlink" Target="https://www.ibge.gov.br/cidades-e-estados?c=2100907" TargetMode="External"/><Relationship Id="rId37" Type="http://schemas.openxmlformats.org/officeDocument/2006/relationships/hyperlink" Target="https://www.ibge.gov.br/cidades-e-estados?c=2102101" TargetMode="External"/><Relationship Id="rId58" Type="http://schemas.openxmlformats.org/officeDocument/2006/relationships/hyperlink" Target="https://www.ibge.gov.br/cidades-e-estados?c=2103257" TargetMode="External"/><Relationship Id="rId79" Type="http://schemas.openxmlformats.org/officeDocument/2006/relationships/hyperlink" Target="https://www.ibge.gov.br/cidades-e-estados?c=2104602" TargetMode="External"/><Relationship Id="rId102" Type="http://schemas.openxmlformats.org/officeDocument/2006/relationships/hyperlink" Target="https://www.ibge.gov.br/cidades-e-estados?c=2105948" TargetMode="External"/><Relationship Id="rId123" Type="http://schemas.openxmlformats.org/officeDocument/2006/relationships/hyperlink" Target="https://www.ibge.gov.br/cidades-e-estados?c=2107100" TargetMode="External"/><Relationship Id="rId144" Type="http://schemas.openxmlformats.org/officeDocument/2006/relationships/hyperlink" Target="https://www.ibge.gov.br/cidades-e-estados?c=2108603" TargetMode="External"/><Relationship Id="rId90" Type="http://schemas.openxmlformats.org/officeDocument/2006/relationships/hyperlink" Target="https://www.ibge.gov.br/cidades-e-estados?c=2105302" TargetMode="External"/><Relationship Id="rId165" Type="http://schemas.openxmlformats.org/officeDocument/2006/relationships/hyperlink" Target="https://www.ibge.gov.br/cidades-e-estados?c=2110039" TargetMode="External"/><Relationship Id="rId186" Type="http://schemas.openxmlformats.org/officeDocument/2006/relationships/hyperlink" Target="https://www.ibge.gov.br/cidades-e-estados?c=2111300" TargetMode="External"/><Relationship Id="rId211" Type="http://schemas.openxmlformats.org/officeDocument/2006/relationships/hyperlink" Target="https://www.ibge.gov.br/cidades-e-estados?c=2112605" TargetMode="External"/><Relationship Id="rId27" Type="http://schemas.openxmlformats.org/officeDocument/2006/relationships/hyperlink" Target="https://www.ibge.gov.br/cidades-e-estados?c=2101707" TargetMode="External"/><Relationship Id="rId48" Type="http://schemas.openxmlformats.org/officeDocument/2006/relationships/hyperlink" Target="https://www.ibge.gov.br/cidades-e-estados?c=2102705" TargetMode="External"/><Relationship Id="rId69" Type="http://schemas.openxmlformats.org/officeDocument/2006/relationships/hyperlink" Target="https://www.ibge.gov.br/cidades-e-estados?c=2104057" TargetMode="External"/><Relationship Id="rId113" Type="http://schemas.openxmlformats.org/officeDocument/2006/relationships/hyperlink" Target="https://www.ibge.gov.br/cidades-e-estados?c=2106409" TargetMode="External"/><Relationship Id="rId134" Type="http://schemas.openxmlformats.org/officeDocument/2006/relationships/hyperlink" Target="https://www.ibge.gov.br/cidades-e-estados?c=2107902" TargetMode="External"/><Relationship Id="rId80" Type="http://schemas.openxmlformats.org/officeDocument/2006/relationships/hyperlink" Target="https://www.ibge.gov.br/cidades-e-estados?c=2104628" TargetMode="External"/><Relationship Id="rId155" Type="http://schemas.openxmlformats.org/officeDocument/2006/relationships/hyperlink" Target="https://www.ibge.gov.br/cidades-e-estados?c=2109403" TargetMode="External"/><Relationship Id="rId176" Type="http://schemas.openxmlformats.org/officeDocument/2006/relationships/hyperlink" Target="https://www.ibge.gov.br/cidades-e-estados?c=2110807" TargetMode="External"/><Relationship Id="rId197" Type="http://schemas.openxmlformats.org/officeDocument/2006/relationships/hyperlink" Target="https://www.ibge.gov.br/cidades-e-estados?c=2111763" TargetMode="External"/><Relationship Id="rId201" Type="http://schemas.openxmlformats.org/officeDocument/2006/relationships/hyperlink" Target="https://www.ibge.gov.br/cidades-e-estados?c=2111953" TargetMode="External"/><Relationship Id="rId17" Type="http://schemas.openxmlformats.org/officeDocument/2006/relationships/hyperlink" Target="https://www.ibge.gov.br/cidades-e-estados?c=2100956" TargetMode="External"/><Relationship Id="rId38" Type="http://schemas.openxmlformats.org/officeDocument/2006/relationships/hyperlink" Target="https://www.ibge.gov.br/cidades-e-estados?c=2102150" TargetMode="External"/><Relationship Id="rId59" Type="http://schemas.openxmlformats.org/officeDocument/2006/relationships/hyperlink" Target="https://www.ibge.gov.br/cidades-e-estados?c=2103307" TargetMode="External"/><Relationship Id="rId103" Type="http://schemas.openxmlformats.org/officeDocument/2006/relationships/hyperlink" Target="https://www.ibge.gov.br/cidades-e-estados?c=2105963" TargetMode="External"/><Relationship Id="rId124" Type="http://schemas.openxmlformats.org/officeDocument/2006/relationships/hyperlink" Target="https://www.ibge.gov.br/cidades-e-estados?c=2107209" TargetMode="External"/><Relationship Id="rId70" Type="http://schemas.openxmlformats.org/officeDocument/2006/relationships/hyperlink" Target="https://www.ibge.gov.br/cidades-e-estados?c=2104073" TargetMode="External"/><Relationship Id="rId91" Type="http://schemas.openxmlformats.org/officeDocument/2006/relationships/hyperlink" Target="https://www.ibge.gov.br/cidades-e-estados?c=2105351" TargetMode="External"/><Relationship Id="rId145" Type="http://schemas.openxmlformats.org/officeDocument/2006/relationships/hyperlink" Target="https://www.ibge.gov.br/cidades-e-estados?c=2108702" TargetMode="External"/><Relationship Id="rId166" Type="http://schemas.openxmlformats.org/officeDocument/2006/relationships/hyperlink" Target="https://www.ibge.gov.br/cidades-e-estados?c=2110104" TargetMode="External"/><Relationship Id="rId187" Type="http://schemas.openxmlformats.org/officeDocument/2006/relationships/hyperlink" Target="https://www.ibge.gov.br/cidades-e-estados?c=2111409" TargetMode="External"/><Relationship Id="rId1" Type="http://schemas.openxmlformats.org/officeDocument/2006/relationships/hyperlink" Target="https://www.ibge.gov.br/cidades-e-estados?c=2100055" TargetMode="External"/><Relationship Id="rId212" Type="http://schemas.openxmlformats.org/officeDocument/2006/relationships/hyperlink" Target="https://www.ibge.gov.br/cidades-e-estados?c=2112704" TargetMode="External"/><Relationship Id="rId28" Type="http://schemas.openxmlformats.org/officeDocument/2006/relationships/hyperlink" Target="https://www.ibge.gov.br/cidades-e-estados?c=2101772" TargetMode="External"/><Relationship Id="rId49" Type="http://schemas.openxmlformats.org/officeDocument/2006/relationships/hyperlink" Target="https://www.ibge.gov.br/cidades-e-estados?c=2102754" TargetMode="External"/><Relationship Id="rId114" Type="http://schemas.openxmlformats.org/officeDocument/2006/relationships/hyperlink" Target="https://www.ibge.gov.br/cidades-e-estados?c=2106508" TargetMode="External"/><Relationship Id="rId60" Type="http://schemas.openxmlformats.org/officeDocument/2006/relationships/hyperlink" Target="https://www.ibge.gov.br/cidades-e-estados?c=2103406" TargetMode="External"/><Relationship Id="rId81" Type="http://schemas.openxmlformats.org/officeDocument/2006/relationships/hyperlink" Target="https://www.ibge.gov.br/cidades-e-estados?c=2104651" TargetMode="External"/><Relationship Id="rId135" Type="http://schemas.openxmlformats.org/officeDocument/2006/relationships/hyperlink" Target="https://www.ibge.gov.br/cidades-e-estados?c=2108009" TargetMode="External"/><Relationship Id="rId156" Type="http://schemas.openxmlformats.org/officeDocument/2006/relationships/hyperlink" Target="https://www.ibge.gov.br/cidades-e-estados?c=2109452" TargetMode="External"/><Relationship Id="rId177" Type="http://schemas.openxmlformats.org/officeDocument/2006/relationships/hyperlink" Target="https://www.ibge.gov.br/cidades-e-estados?c=2110856" TargetMode="External"/><Relationship Id="rId198" Type="http://schemas.openxmlformats.org/officeDocument/2006/relationships/hyperlink" Target="https://www.ibge.gov.br/cidades-e-estados?c=2111789" TargetMode="External"/><Relationship Id="rId202" Type="http://schemas.openxmlformats.org/officeDocument/2006/relationships/hyperlink" Target="https://www.ibge.gov.br/cidades-e-estados?c=2112001" TargetMode="External"/><Relationship Id="rId18" Type="http://schemas.openxmlformats.org/officeDocument/2006/relationships/hyperlink" Target="https://www.ibge.gov.br/cidades-e-estados?c=2101004" TargetMode="External"/><Relationship Id="rId39" Type="http://schemas.openxmlformats.org/officeDocument/2006/relationships/hyperlink" Target="https://www.ibge.gov.br/cidades-e-estados?c=2102200" TargetMode="External"/><Relationship Id="rId50" Type="http://schemas.openxmlformats.org/officeDocument/2006/relationships/hyperlink" Target="https://www.ibge.gov.br/cidades-e-estados?c=2102804" TargetMode="External"/><Relationship Id="rId104" Type="http://schemas.openxmlformats.org/officeDocument/2006/relationships/hyperlink" Target="https://www.ibge.gov.br/cidades-e-estados?c=2105922" TargetMode="External"/><Relationship Id="rId125" Type="http://schemas.openxmlformats.org/officeDocument/2006/relationships/hyperlink" Target="https://www.ibge.gov.br/cidades-e-estados?c=2107258" TargetMode="External"/><Relationship Id="rId146" Type="http://schemas.openxmlformats.org/officeDocument/2006/relationships/hyperlink" Target="https://www.ibge.gov.br/cidades-e-estados?c=2108801" TargetMode="External"/><Relationship Id="rId167" Type="http://schemas.openxmlformats.org/officeDocument/2006/relationships/hyperlink" Target="https://www.ibge.gov.br/cidades-e-estados?c=2110203" TargetMode="External"/><Relationship Id="rId188" Type="http://schemas.openxmlformats.org/officeDocument/2006/relationships/hyperlink" Target="https://www.ibge.gov.br/cidades-e-estados?c=2111508" TargetMode="External"/><Relationship Id="rId71" Type="http://schemas.openxmlformats.org/officeDocument/2006/relationships/hyperlink" Target="https://www.ibge.gov.br/cidades-e-estados?c=2104081" TargetMode="External"/><Relationship Id="rId92" Type="http://schemas.openxmlformats.org/officeDocument/2006/relationships/hyperlink" Target="https://www.ibge.gov.br/cidades-e-estados?c=2105401" TargetMode="External"/><Relationship Id="rId213" Type="http://schemas.openxmlformats.org/officeDocument/2006/relationships/hyperlink" Target="https://www.ibge.gov.br/cidades-e-estados?c=2112803" TargetMode="External"/><Relationship Id="rId2" Type="http://schemas.openxmlformats.org/officeDocument/2006/relationships/hyperlink" Target="https://www.ibge.gov.br/cidades-e-estados?c=2100105" TargetMode="External"/><Relationship Id="rId29" Type="http://schemas.openxmlformats.org/officeDocument/2006/relationships/hyperlink" Target="https://www.ibge.gov.br/cidades-e-estados?c=2101731" TargetMode="External"/><Relationship Id="rId40" Type="http://schemas.openxmlformats.org/officeDocument/2006/relationships/hyperlink" Target="https://www.ibge.gov.br/cidades-e-estados?c=2102309" TargetMode="External"/><Relationship Id="rId115" Type="http://schemas.openxmlformats.org/officeDocument/2006/relationships/hyperlink" Target="https://www.ibge.gov.br/cidades-e-estados?c=2106607" TargetMode="External"/><Relationship Id="rId136" Type="http://schemas.openxmlformats.org/officeDocument/2006/relationships/hyperlink" Target="https://www.ibge.gov.br/cidades-e-estados?c=2108058" TargetMode="External"/><Relationship Id="rId157" Type="http://schemas.openxmlformats.org/officeDocument/2006/relationships/hyperlink" Target="https://www.ibge.gov.br/cidades-e-estados?c=2109502" TargetMode="External"/><Relationship Id="rId178" Type="http://schemas.openxmlformats.org/officeDocument/2006/relationships/hyperlink" Target="https://www.ibge.gov.br/cidades-e-estados?c=2110906" TargetMode="External"/><Relationship Id="rId61" Type="http://schemas.openxmlformats.org/officeDocument/2006/relationships/hyperlink" Target="https://www.ibge.gov.br/cidades-e-estados?c=2103505" TargetMode="External"/><Relationship Id="rId82" Type="http://schemas.openxmlformats.org/officeDocument/2006/relationships/hyperlink" Target="https://www.ibge.gov.br/cidades-e-estados?c=2104677" TargetMode="External"/><Relationship Id="rId199" Type="http://schemas.openxmlformats.org/officeDocument/2006/relationships/hyperlink" Target="https://www.ibge.gov.br/cidades-e-estados?c=2111805" TargetMode="External"/><Relationship Id="rId203" Type="http://schemas.openxmlformats.org/officeDocument/2006/relationships/hyperlink" Target="https://www.ibge.gov.br/cidades-e-estados?c=2112100" TargetMode="External"/><Relationship Id="rId19" Type="http://schemas.openxmlformats.org/officeDocument/2006/relationships/hyperlink" Target="https://www.ibge.gov.br/cidades-e-estados?c=2101103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topLeftCell="C1" zoomScale="82" zoomScaleNormal="100" workbookViewId="0">
      <selection activeCell="D1" sqref="D1"/>
    </sheetView>
  </sheetViews>
  <sheetFormatPr defaultColWidth="9.140625" defaultRowHeight="12.75" x14ac:dyDescent="0.2"/>
  <cols>
    <col min="1" max="1" width="3.5703125" style="337" customWidth="1"/>
    <col min="2" max="2" width="2.85546875" style="337" customWidth="1"/>
    <col min="3" max="3" width="4.5703125" style="337" customWidth="1"/>
    <col min="4" max="4" width="19.42578125" style="337" customWidth="1"/>
    <col min="5" max="5" width="3.5703125" style="337" customWidth="1"/>
    <col min="6" max="6" width="17.85546875" style="337" customWidth="1"/>
    <col min="7" max="7" width="4.5703125" style="337" customWidth="1"/>
    <col min="8" max="8" width="20.140625" style="337" customWidth="1"/>
    <col min="9" max="9" width="0.85546875" style="356" customWidth="1"/>
    <col min="10" max="10" width="28.28515625" style="356" customWidth="1"/>
    <col min="11" max="11" width="3.28515625" style="357" customWidth="1"/>
    <col min="12" max="12" width="19.42578125" style="356" customWidth="1"/>
    <col min="13" max="13" width="13.5703125" style="356" customWidth="1"/>
    <col min="14" max="14" width="5.140625" style="356" customWidth="1"/>
    <col min="15" max="15" width="21" style="356" customWidth="1"/>
    <col min="16" max="16" width="2.85546875" style="337" customWidth="1"/>
    <col min="17" max="17" width="1.5703125" style="337" customWidth="1"/>
    <col min="18" max="18" width="15.5703125" style="365" customWidth="1"/>
    <col min="19" max="19" width="22" style="356" customWidth="1"/>
    <col min="20" max="20" width="7.42578125" style="356" customWidth="1"/>
    <col min="21" max="21" width="9.5703125" style="366" bestFit="1" customWidth="1"/>
    <col min="22" max="22" width="9.5703125" style="356" bestFit="1" customWidth="1"/>
    <col min="23" max="23" width="3.5703125" style="356" customWidth="1"/>
    <col min="24" max="24" width="13.42578125" style="356" bestFit="1" customWidth="1"/>
    <col min="25" max="26" width="8.5703125" style="356" customWidth="1"/>
    <col min="27" max="30" width="8.5703125" style="337" customWidth="1"/>
    <col min="31" max="31" width="3.5703125" style="337" customWidth="1"/>
    <col min="32" max="33" width="8.42578125" style="337" bestFit="1" customWidth="1"/>
    <col min="34" max="34" width="5.5703125" style="337" bestFit="1" customWidth="1"/>
    <col min="35" max="35" width="8.85546875" style="337" bestFit="1" customWidth="1"/>
    <col min="36" max="43" width="11.42578125" style="337" customWidth="1"/>
    <col min="44" max="45" width="10.85546875" style="337" bestFit="1" customWidth="1"/>
    <col min="46" max="46" width="45.85546875" style="337" bestFit="1" customWidth="1"/>
    <col min="47" max="47" width="3.5703125" style="337" customWidth="1"/>
    <col min="48" max="48" width="8.5703125" style="337" customWidth="1"/>
    <col min="49" max="49" width="3.5703125" style="337" customWidth="1"/>
    <col min="50" max="50" width="4.42578125" style="337" bestFit="1" customWidth="1"/>
    <col min="51" max="51" width="13.5703125" style="337" bestFit="1" customWidth="1"/>
    <col min="52" max="52" width="5.5703125" style="337" customWidth="1"/>
    <col min="53" max="53" width="3.5703125" style="337" customWidth="1"/>
    <col min="54" max="54" width="9.140625" style="337"/>
    <col min="55" max="55" width="10.140625" style="337" bestFit="1" customWidth="1"/>
    <col min="56" max="57" width="10.140625" style="337" customWidth="1"/>
    <col min="58" max="58" width="12.42578125" style="337" bestFit="1" customWidth="1"/>
    <col min="59" max="59" width="19.140625" style="337" bestFit="1" customWidth="1"/>
    <col min="60" max="60" width="11.42578125" style="337" bestFit="1" customWidth="1"/>
    <col min="61" max="61" width="11.5703125" style="337" bestFit="1" customWidth="1"/>
    <col min="62" max="62" width="12.42578125" style="337" bestFit="1" customWidth="1"/>
    <col min="63" max="63" width="9.5703125" style="337" customWidth="1"/>
    <col min="64" max="64" width="11.5703125" style="337" bestFit="1" customWidth="1"/>
    <col min="65" max="66" width="9.5703125" style="337" bestFit="1" customWidth="1"/>
    <col min="67" max="16384" width="9.140625" style="337"/>
  </cols>
  <sheetData>
    <row r="1" spans="2:26" ht="16.5" customHeight="1" x14ac:dyDescent="0.2">
      <c r="C1" s="650" t="s">
        <v>1361</v>
      </c>
      <c r="D1" s="651"/>
      <c r="E1" s="651"/>
      <c r="R1" s="361"/>
      <c r="S1" s="361"/>
      <c r="T1" s="361"/>
      <c r="U1" s="361"/>
    </row>
    <row r="2" spans="2:26" s="338" customFormat="1" x14ac:dyDescent="0.2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808" t="s">
        <v>857</v>
      </c>
      <c r="S2" s="808"/>
      <c r="T2" s="808"/>
      <c r="U2" s="808"/>
      <c r="V2" s="358"/>
      <c r="W2" s="358"/>
      <c r="X2" s="358"/>
      <c r="Y2" s="358"/>
    </row>
    <row r="3" spans="2:26" s="339" customFormat="1" ht="15" customHeight="1" x14ac:dyDescent="0.2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808"/>
      <c r="S3" s="808"/>
      <c r="T3" s="808"/>
      <c r="U3" s="808"/>
      <c r="V3" s="359"/>
      <c r="W3" s="359"/>
      <c r="X3" s="359"/>
      <c r="Y3" s="359"/>
    </row>
    <row r="4" spans="2:26" s="339" customFormat="1" ht="15" customHeight="1" x14ac:dyDescent="0.2">
      <c r="B4" s="550"/>
      <c r="C4" s="830" t="s">
        <v>45</v>
      </c>
      <c r="D4" s="830"/>
      <c r="E4" s="552" t="s">
        <v>1359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">
      <c r="B5" s="550"/>
      <c r="C5" s="830" t="s">
        <v>46</v>
      </c>
      <c r="D5" s="830"/>
      <c r="E5" s="805" t="s">
        <v>1133</v>
      </c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">
      <c r="B6" s="550"/>
      <c r="C6" s="830" t="s">
        <v>146</v>
      </c>
      <c r="D6" s="830"/>
      <c r="E6" s="567">
        <v>3</v>
      </c>
      <c r="F6" s="566" t="str">
        <f>VLOOKUP(E6,Apoio!AF7:AG294,2)</f>
        <v>Açailândia</v>
      </c>
      <c r="G6" s="566">
        <f>VLOOKUP(E6,Apoio!AF7:AH294,3)</f>
        <v>0</v>
      </c>
      <c r="H6" s="552"/>
      <c r="I6" s="552"/>
      <c r="J6" s="563"/>
      <c r="K6" s="552"/>
      <c r="L6" s="790" t="s">
        <v>50</v>
      </c>
      <c r="M6" s="790"/>
      <c r="N6" s="791">
        <v>0.08</v>
      </c>
      <c r="O6" s="791"/>
      <c r="P6" s="568"/>
      <c r="R6" s="809"/>
      <c r="S6" s="809"/>
      <c r="T6" s="11"/>
      <c r="U6" s="12"/>
      <c r="V6" s="359"/>
      <c r="W6" s="359"/>
      <c r="X6" s="359"/>
      <c r="Y6" s="359"/>
    </row>
    <row r="7" spans="2:26" s="339" customFormat="1" ht="15" customHeight="1" x14ac:dyDescent="0.2">
      <c r="B7" s="550"/>
      <c r="C7" s="830" t="s">
        <v>131</v>
      </c>
      <c r="D7" s="830"/>
      <c r="E7" s="646">
        <v>12</v>
      </c>
      <c r="F7" s="566"/>
      <c r="G7" s="564"/>
      <c r="H7" s="552"/>
      <c r="I7" s="552"/>
      <c r="J7" s="563"/>
      <c r="K7" s="563"/>
      <c r="L7" s="790" t="s">
        <v>96</v>
      </c>
      <c r="M7" s="790"/>
      <c r="N7" s="832">
        <v>0.7</v>
      </c>
      <c r="O7" s="832"/>
      <c r="P7" s="568"/>
      <c r="Q7" s="340"/>
      <c r="R7" s="809"/>
      <c r="S7" s="809"/>
      <c r="T7" s="11"/>
      <c r="U7" s="12"/>
      <c r="V7" s="359"/>
    </row>
    <row r="8" spans="2:26" s="339" customFormat="1" ht="15" customHeight="1" x14ac:dyDescent="0.25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809"/>
      <c r="S8" s="809"/>
      <c r="T8" s="11"/>
      <c r="U8" s="10"/>
      <c r="V8" s="359"/>
      <c r="W8" s="360"/>
    </row>
    <row r="9" spans="2:26" s="339" customFormat="1" ht="15" customHeight="1" x14ac:dyDescent="0.25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809"/>
      <c r="S9" s="809"/>
      <c r="T9" s="11"/>
      <c r="U9" s="10"/>
      <c r="V9" s="359"/>
      <c r="W9" s="360"/>
    </row>
    <row r="10" spans="2:26" s="339" customFormat="1" ht="15" customHeight="1" x14ac:dyDescent="0.25">
      <c r="B10" s="550"/>
      <c r="C10" s="831" t="s">
        <v>52</v>
      </c>
      <c r="D10" s="831"/>
      <c r="E10" s="805" t="s">
        <v>1107</v>
      </c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25">
      <c r="B11" s="550"/>
      <c r="C11" s="831" t="s">
        <v>53</v>
      </c>
      <c r="D11" s="831"/>
      <c r="E11" s="805" t="s">
        <v>1074</v>
      </c>
      <c r="F11" s="805"/>
      <c r="G11" s="805"/>
      <c r="H11" s="805"/>
      <c r="I11" s="805"/>
      <c r="J11" s="805"/>
      <c r="K11" s="805"/>
      <c r="L11" s="805"/>
      <c r="M11" s="805"/>
      <c r="N11" s="805"/>
      <c r="O11" s="805"/>
      <c r="P11" s="553"/>
      <c r="R11" s="810"/>
      <c r="S11" s="810"/>
      <c r="T11" s="346"/>
      <c r="U11" s="346"/>
      <c r="V11" s="359"/>
      <c r="W11" s="360"/>
    </row>
    <row r="12" spans="2:26" s="339" customFormat="1" ht="15" customHeight="1" x14ac:dyDescent="0.25">
      <c r="B12" s="550"/>
      <c r="C12" s="831" t="s">
        <v>54</v>
      </c>
      <c r="D12" s="831"/>
      <c r="E12" s="804">
        <v>0</v>
      </c>
      <c r="F12" s="804"/>
      <c r="G12" s="804"/>
      <c r="H12" s="804"/>
      <c r="I12" s="804"/>
      <c r="J12" s="555"/>
      <c r="K12" s="554"/>
      <c r="L12" s="828" t="s">
        <v>104</v>
      </c>
      <c r="M12" s="829"/>
      <c r="N12" s="803"/>
      <c r="O12" s="803"/>
      <c r="P12" s="553"/>
      <c r="R12" s="810"/>
      <c r="S12" s="810"/>
      <c r="T12" s="810"/>
      <c r="U12" s="810"/>
      <c r="V12" s="359"/>
      <c r="W12" s="362"/>
      <c r="X12" s="362"/>
      <c r="Y12" s="362"/>
      <c r="Z12" s="361"/>
    </row>
    <row r="13" spans="2:26" s="339" customFormat="1" ht="15" customHeight="1" x14ac:dyDescent="0.25">
      <c r="B13" s="550"/>
      <c r="C13" s="831" t="s">
        <v>47</v>
      </c>
      <c r="D13" s="831"/>
      <c r="E13" s="805" t="s">
        <v>1075</v>
      </c>
      <c r="F13" s="805"/>
      <c r="G13" s="805"/>
      <c r="H13" s="805"/>
      <c r="I13" s="805"/>
      <c r="J13" s="805"/>
      <c r="K13" s="805"/>
      <c r="L13" s="805"/>
      <c r="M13" s="805"/>
      <c r="N13" s="805"/>
      <c r="O13" s="805"/>
      <c r="P13" s="553"/>
      <c r="R13" s="810"/>
      <c r="S13" s="810"/>
      <c r="T13" s="810"/>
      <c r="U13" s="810"/>
      <c r="V13" s="359"/>
      <c r="W13" s="360"/>
    </row>
    <row r="14" spans="2:26" s="339" customFormat="1" ht="15" customHeight="1" x14ac:dyDescent="0.25">
      <c r="B14" s="550"/>
      <c r="C14" s="831" t="s">
        <v>48</v>
      </c>
      <c r="D14" s="831"/>
      <c r="E14" s="807">
        <v>0</v>
      </c>
      <c r="F14" s="807"/>
      <c r="G14" s="807"/>
      <c r="H14" s="555" t="s">
        <v>49</v>
      </c>
      <c r="I14" s="555"/>
      <c r="J14" s="806" t="s">
        <v>1076</v>
      </c>
      <c r="K14" s="806"/>
      <c r="L14" s="806"/>
      <c r="M14" s="806"/>
      <c r="N14" s="806"/>
      <c r="O14" s="806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25">
      <c r="B15" s="550"/>
      <c r="C15" s="831" t="s">
        <v>1113</v>
      </c>
      <c r="D15" s="831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25">
      <c r="B16" s="550"/>
      <c r="C16" s="831" t="s">
        <v>172</v>
      </c>
      <c r="D16" s="831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25">
      <c r="B17" s="550"/>
      <c r="C17" s="831" t="s">
        <v>154</v>
      </c>
      <c r="D17" s="831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25">
      <c r="B18" s="550"/>
      <c r="C18" s="831" t="s">
        <v>55</v>
      </c>
      <c r="D18" s="831"/>
      <c r="E18" s="565">
        <v>6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25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25">
      <c r="B20" s="550"/>
      <c r="C20" s="801" t="s">
        <v>82</v>
      </c>
      <c r="D20" s="801"/>
      <c r="E20" s="801"/>
      <c r="F20" s="552"/>
      <c r="G20" s="579" t="s">
        <v>56</v>
      </c>
      <c r="H20" s="616">
        <f>Apoio!I35</f>
        <v>336.15758536707318</v>
      </c>
      <c r="I20" s="562" t="s">
        <v>32</v>
      </c>
      <c r="J20" s="552"/>
      <c r="K20" s="579" t="s">
        <v>57</v>
      </c>
      <c r="L20" s="617">
        <f>Apoio!I36</f>
        <v>1182.47064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25">
      <c r="B21" s="550"/>
      <c r="C21" s="802" t="str">
        <f>IFERROR(CONCATENATE("Valores definidos pela ",VLOOKUP(E7,Apoio!R13:AB112,11),", para FC = ",TEXT(N7,"0%")),"SELECIONE O ANO ")</f>
        <v>Valores definidos pela Resolução ANEEL Nº 3.376 de 20 de agosto de 2024, para FC = 70%</v>
      </c>
      <c r="D21" s="802"/>
      <c r="E21" s="802"/>
      <c r="F21" s="802"/>
      <c r="G21" s="802"/>
      <c r="H21" s="802"/>
      <c r="I21" s="802"/>
      <c r="J21" s="802"/>
      <c r="K21" s="802"/>
      <c r="L21" s="802"/>
      <c r="M21" s="802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25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25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25">
      <c r="B24" s="550"/>
      <c r="C24" s="552" t="s">
        <v>1360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25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25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25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25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5" x14ac:dyDescent="0.25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25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813" t="s">
        <v>682</v>
      </c>
      <c r="S30" s="813"/>
      <c r="T30" s="813"/>
      <c r="U30" s="813"/>
      <c r="V30" s="359"/>
      <c r="W30" s="359"/>
      <c r="X30" s="359"/>
      <c r="Y30" s="359"/>
      <c r="Z30" s="359"/>
    </row>
    <row r="31" spans="2:27" ht="25.5" x14ac:dyDescent="0.25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5.5" x14ac:dyDescent="0.2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812" t="s">
        <v>683</v>
      </c>
      <c r="S32" s="812"/>
      <c r="T32" s="812"/>
      <c r="U32" s="812"/>
    </row>
    <row r="33" spans="2:21" ht="4.5" customHeight="1" x14ac:dyDescent="0.25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25">
      <c r="B34" s="594"/>
      <c r="C34" s="792" t="s">
        <v>145</v>
      </c>
      <c r="D34" s="793"/>
      <c r="E34" s="793"/>
      <c r="F34" s="794"/>
      <c r="G34" s="798">
        <f>'Custo Contábil'!D20</f>
        <v>5128.2051282051279</v>
      </c>
      <c r="H34" s="799"/>
      <c r="I34" s="608"/>
      <c r="J34" s="792" t="s">
        <v>1084</v>
      </c>
      <c r="K34" s="793"/>
      <c r="L34" s="793"/>
      <c r="M34" s="794"/>
      <c r="N34" s="798">
        <f>'Custo Contábil'!F20</f>
        <v>5128.2051282051279</v>
      </c>
      <c r="O34" s="799"/>
      <c r="P34" s="596"/>
      <c r="Q34" s="344"/>
      <c r="R34" s="346"/>
      <c r="S34" s="346"/>
      <c r="T34" s="346"/>
      <c r="U34" s="346"/>
    </row>
    <row r="35" spans="2:21" ht="15" customHeight="1" x14ac:dyDescent="0.2">
      <c r="B35" s="594"/>
      <c r="C35" s="795"/>
      <c r="D35" s="796"/>
      <c r="E35" s="796"/>
      <c r="F35" s="797"/>
      <c r="G35" s="800"/>
      <c r="H35" s="785"/>
      <c r="I35" s="608"/>
      <c r="J35" s="795"/>
      <c r="K35" s="796"/>
      <c r="L35" s="796"/>
      <c r="M35" s="797"/>
      <c r="N35" s="800"/>
      <c r="O35" s="785"/>
      <c r="P35" s="596"/>
      <c r="Q35" s="344"/>
      <c r="R35" s="812" t="s">
        <v>687</v>
      </c>
      <c r="S35" s="812"/>
      <c r="T35" s="812"/>
      <c r="U35" s="812"/>
    </row>
    <row r="36" spans="2:21" ht="3" customHeight="1" x14ac:dyDescent="0.2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812"/>
      <c r="S36" s="812"/>
      <c r="T36" s="812"/>
      <c r="U36" s="812"/>
    </row>
    <row r="37" spans="2:21" ht="18" customHeight="1" x14ac:dyDescent="0.2">
      <c r="B37" s="594"/>
      <c r="C37" s="771" t="s">
        <v>208</v>
      </c>
      <c r="D37" s="772"/>
      <c r="E37" s="772"/>
      <c r="F37" s="773"/>
      <c r="G37" s="774">
        <f>'Custo Contábil'!H20</f>
        <v>0</v>
      </c>
      <c r="H37" s="775"/>
      <c r="I37" s="609"/>
      <c r="J37" s="771" t="s">
        <v>209</v>
      </c>
      <c r="K37" s="772"/>
      <c r="L37" s="772"/>
      <c r="M37" s="773"/>
      <c r="N37" s="774">
        <f>'Custo Contábil'!G20</f>
        <v>0</v>
      </c>
      <c r="O37" s="775"/>
      <c r="P37" s="596"/>
      <c r="Q37" s="344"/>
      <c r="R37" s="812"/>
      <c r="S37" s="812"/>
      <c r="T37" s="812"/>
      <c r="U37" s="812"/>
    </row>
    <row r="38" spans="2:21" ht="3" customHeight="1" x14ac:dyDescent="0.2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">
      <c r="B39" s="594"/>
      <c r="C39" s="779" t="s">
        <v>67</v>
      </c>
      <c r="D39" s="780"/>
      <c r="E39" s="780"/>
      <c r="F39" s="781"/>
      <c r="G39" s="786">
        <f>RCB!C13</f>
        <v>0</v>
      </c>
      <c r="H39" s="787"/>
      <c r="I39" s="609"/>
      <c r="J39" s="779" t="s">
        <v>895</v>
      </c>
      <c r="K39" s="780"/>
      <c r="L39" s="780"/>
      <c r="M39" s="781"/>
      <c r="N39" s="782">
        <f>ContrDesemp!H16</f>
        <v>0</v>
      </c>
      <c r="O39" s="783"/>
      <c r="P39" s="596"/>
      <c r="Q39" s="344"/>
      <c r="R39" s="541"/>
      <c r="S39" s="542"/>
      <c r="T39" s="542"/>
      <c r="U39" s="543"/>
    </row>
    <row r="40" spans="2:21" ht="18" customHeight="1" x14ac:dyDescent="0.2">
      <c r="B40" s="594"/>
      <c r="C40" s="776" t="s">
        <v>83</v>
      </c>
      <c r="D40" s="777"/>
      <c r="E40" s="777"/>
      <c r="F40" s="778"/>
      <c r="G40" s="788">
        <f>RCB!D13</f>
        <v>0</v>
      </c>
      <c r="H40" s="789"/>
      <c r="I40" s="609"/>
      <c r="J40" s="776" t="s">
        <v>160</v>
      </c>
      <c r="K40" s="777"/>
      <c r="L40" s="777"/>
      <c r="M40" s="778"/>
      <c r="N40" s="784">
        <f>ContrDesemp!H19</f>
        <v>0</v>
      </c>
      <c r="O40" s="785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">
      <c r="B42" s="594"/>
      <c r="C42" s="819" t="s">
        <v>219</v>
      </c>
      <c r="D42" s="820"/>
      <c r="E42" s="821"/>
      <c r="F42" s="818" t="s">
        <v>894</v>
      </c>
      <c r="G42" s="818"/>
      <c r="H42" s="443" t="s">
        <v>893</v>
      </c>
      <c r="I42" s="609"/>
      <c r="J42" s="819" t="s">
        <v>220</v>
      </c>
      <c r="K42" s="820"/>
      <c r="L42" s="821"/>
      <c r="M42" s="818" t="s">
        <v>894</v>
      </c>
      <c r="N42" s="818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25">
      <c r="B43" s="594"/>
      <c r="C43" s="822"/>
      <c r="D43" s="823"/>
      <c r="E43" s="824"/>
      <c r="F43" s="826">
        <f>RCB!H5</f>
        <v>0</v>
      </c>
      <c r="G43" s="825"/>
      <c r="H43" s="618">
        <f>RCB!H25</f>
        <v>0</v>
      </c>
      <c r="I43" s="609"/>
      <c r="J43" s="822"/>
      <c r="K43" s="823"/>
      <c r="L43" s="824"/>
      <c r="M43" s="826">
        <f>RCB!K5</f>
        <v>0</v>
      </c>
      <c r="N43" s="825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">
      <c r="B45" s="594"/>
      <c r="C45" s="819" t="s">
        <v>32</v>
      </c>
      <c r="D45" s="820"/>
      <c r="E45" s="821"/>
      <c r="F45" s="818" t="s">
        <v>705</v>
      </c>
      <c r="G45" s="818"/>
      <c r="H45" s="443" t="s">
        <v>785</v>
      </c>
      <c r="I45" s="609"/>
      <c r="J45" s="819" t="s">
        <v>218</v>
      </c>
      <c r="K45" s="820"/>
      <c r="L45" s="821"/>
      <c r="M45" s="818" t="s">
        <v>705</v>
      </c>
      <c r="N45" s="818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">
      <c r="B46" s="594"/>
      <c r="C46" s="822"/>
      <c r="D46" s="823"/>
      <c r="E46" s="824"/>
      <c r="F46" s="825">
        <f>RCB!D19</f>
        <v>0</v>
      </c>
      <c r="G46" s="825"/>
      <c r="H46" s="618">
        <f>RCB!F19</f>
        <v>0</v>
      </c>
      <c r="I46" s="609"/>
      <c r="J46" s="822"/>
      <c r="K46" s="823"/>
      <c r="L46" s="824"/>
      <c r="M46" s="825">
        <f>RCB!D20</f>
        <v>0</v>
      </c>
      <c r="N46" s="825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25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811"/>
      <c r="S47" s="811"/>
      <c r="T47" s="811"/>
      <c r="U47" s="811"/>
    </row>
    <row r="48" spans="2:21" ht="20.25" customHeight="1" x14ac:dyDescent="0.2">
      <c r="B48" s="827"/>
      <c r="C48" s="827"/>
      <c r="D48" s="827"/>
      <c r="E48" s="827"/>
      <c r="F48" s="827"/>
      <c r="G48" s="827"/>
      <c r="H48" s="827"/>
      <c r="I48" s="827"/>
      <c r="J48" s="827"/>
      <c r="K48" s="827"/>
      <c r="L48" s="827"/>
      <c r="M48" s="827"/>
      <c r="N48" s="827"/>
      <c r="O48" s="827"/>
      <c r="P48" s="827"/>
    </row>
    <row r="49" spans="1:17" ht="21" customHeight="1" x14ac:dyDescent="0.3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">
      <c r="B50" s="1"/>
      <c r="C50" s="814" t="s">
        <v>163</v>
      </c>
      <c r="D50" s="815"/>
      <c r="E50" s="815"/>
      <c r="F50" s="815"/>
      <c r="G50" s="815"/>
      <c r="H50" s="451">
        <f>ContrDesemp!H17</f>
        <v>0</v>
      </c>
      <c r="I50" s="21"/>
      <c r="J50" s="816" t="s">
        <v>890</v>
      </c>
      <c r="K50" s="817"/>
      <c r="L50" s="817"/>
      <c r="M50" s="817"/>
      <c r="N50" s="817"/>
      <c r="O50" s="22">
        <f>ContrDesemp!D19</f>
        <v>0</v>
      </c>
      <c r="P50" s="4"/>
      <c r="Q50" s="345"/>
    </row>
    <row r="51" spans="1:17" ht="15.75" x14ac:dyDescent="0.2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">
      <c r="A52" s="364"/>
    </row>
    <row r="53" spans="1:17" x14ac:dyDescent="0.2">
      <c r="B53" s="364"/>
      <c r="C53" s="367" t="s">
        <v>211</v>
      </c>
      <c r="D53" s="367">
        <f>IF(Apresentação!M4&gt;3,0.8,0.9)</f>
        <v>0.9</v>
      </c>
    </row>
    <row r="73" spans="9:15" x14ac:dyDescent="0.2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">
      <c r="I76" s="337"/>
      <c r="J76" s="337"/>
      <c r="K76" s="337"/>
      <c r="L76" s="337"/>
      <c r="M76" s="337"/>
      <c r="N76" s="337"/>
      <c r="O76" s="337"/>
    </row>
    <row r="77" spans="9:15" x14ac:dyDescent="0.2">
      <c r="I77" s="337"/>
      <c r="J77" s="337"/>
      <c r="K77" s="337"/>
      <c r="L77" s="337"/>
      <c r="M77" s="337"/>
      <c r="N77" s="337"/>
      <c r="O77" s="337"/>
    </row>
    <row r="78" spans="9:15" x14ac:dyDescent="0.2">
      <c r="I78" s="337"/>
      <c r="J78" s="337"/>
      <c r="K78" s="337"/>
      <c r="L78" s="337"/>
      <c r="M78" s="337"/>
      <c r="N78" s="337"/>
      <c r="O78" s="337"/>
    </row>
    <row r="79" spans="9:15" x14ac:dyDescent="0.2">
      <c r="I79" s="337"/>
      <c r="J79" s="337"/>
      <c r="K79" s="337"/>
      <c r="L79" s="337"/>
      <c r="M79" s="337"/>
      <c r="N79" s="337"/>
      <c r="O79" s="337"/>
    </row>
    <row r="80" spans="9:15" x14ac:dyDescent="0.2">
      <c r="I80" s="337"/>
      <c r="J80" s="337"/>
      <c r="K80" s="337"/>
      <c r="L80" s="337"/>
      <c r="M80" s="337"/>
      <c r="N80" s="337"/>
      <c r="O80" s="337"/>
    </row>
    <row r="81" spans="9:15" x14ac:dyDescent="0.2">
      <c r="I81" s="337"/>
      <c r="J81" s="337"/>
      <c r="K81" s="337"/>
      <c r="L81" s="337"/>
      <c r="M81" s="337"/>
      <c r="N81" s="337"/>
      <c r="O81" s="337"/>
    </row>
    <row r="82" spans="9:15" x14ac:dyDescent="0.2">
      <c r="I82" s="337"/>
      <c r="J82" s="337"/>
      <c r="K82" s="337"/>
      <c r="L82" s="337"/>
      <c r="M82" s="337"/>
      <c r="N82" s="337"/>
      <c r="O82" s="337"/>
    </row>
    <row r="83" spans="9:15" x14ac:dyDescent="0.2">
      <c r="I83" s="337"/>
      <c r="J83" s="337"/>
      <c r="K83" s="337"/>
      <c r="L83" s="337"/>
      <c r="M83" s="337"/>
      <c r="N83" s="337"/>
      <c r="O83" s="337"/>
    </row>
    <row r="84" spans="9:15" x14ac:dyDescent="0.2">
      <c r="I84" s="337"/>
      <c r="J84" s="337"/>
      <c r="K84" s="337"/>
      <c r="L84" s="337"/>
      <c r="M84" s="337"/>
      <c r="N84" s="337"/>
      <c r="O84" s="337"/>
    </row>
    <row r="85" spans="9:15" x14ac:dyDescent="0.2">
      <c r="I85" s="337"/>
      <c r="J85" s="337"/>
      <c r="K85" s="337"/>
      <c r="L85" s="337"/>
      <c r="M85" s="337"/>
      <c r="N85" s="337"/>
      <c r="O85" s="337"/>
    </row>
    <row r="86" spans="9:15" x14ac:dyDescent="0.2">
      <c r="I86" s="337"/>
      <c r="J86" s="337"/>
      <c r="K86" s="337"/>
      <c r="L86" s="337"/>
      <c r="M86" s="337"/>
      <c r="N86" s="337"/>
      <c r="O86" s="337"/>
    </row>
    <row r="87" spans="9:15" x14ac:dyDescent="0.2">
      <c r="I87" s="337"/>
      <c r="J87" s="337"/>
      <c r="K87" s="337"/>
      <c r="L87" s="337"/>
      <c r="M87" s="337"/>
      <c r="N87" s="337"/>
      <c r="O87" s="337"/>
    </row>
    <row r="88" spans="9:15" x14ac:dyDescent="0.2">
      <c r="I88" s="337"/>
      <c r="J88" s="337"/>
      <c r="K88" s="337"/>
      <c r="L88" s="337"/>
      <c r="M88" s="337"/>
      <c r="N88" s="337"/>
      <c r="O88" s="337"/>
    </row>
    <row r="89" spans="9:15" x14ac:dyDescent="0.2">
      <c r="I89" s="337"/>
      <c r="J89" s="337"/>
      <c r="K89" s="337"/>
      <c r="L89" s="337"/>
      <c r="M89" s="337"/>
      <c r="N89" s="337"/>
      <c r="O89" s="337"/>
    </row>
    <row r="90" spans="9:15" x14ac:dyDescent="0.2">
      <c r="I90" s="337"/>
      <c r="J90" s="337"/>
      <c r="K90" s="337"/>
      <c r="L90" s="337"/>
      <c r="M90" s="337"/>
      <c r="N90" s="337"/>
      <c r="O90" s="337"/>
    </row>
    <row r="91" spans="9:15" x14ac:dyDescent="0.2">
      <c r="I91" s="337"/>
      <c r="J91" s="337"/>
      <c r="K91" s="337"/>
      <c r="L91" s="337"/>
      <c r="M91" s="337"/>
      <c r="N91" s="337"/>
      <c r="O91" s="337"/>
    </row>
    <row r="92" spans="9:15" x14ac:dyDescent="0.2">
      <c r="I92" s="337"/>
      <c r="J92" s="337"/>
      <c r="K92" s="337"/>
      <c r="L92" s="337"/>
      <c r="M92" s="337"/>
      <c r="N92" s="337"/>
      <c r="O92" s="337"/>
    </row>
    <row r="93" spans="9:15" x14ac:dyDescent="0.2">
      <c r="I93" s="337"/>
      <c r="J93" s="337"/>
      <c r="K93" s="337"/>
      <c r="L93" s="337"/>
      <c r="M93" s="337"/>
      <c r="N93" s="337"/>
      <c r="O93" s="337"/>
    </row>
    <row r="94" spans="9:15" x14ac:dyDescent="0.2">
      <c r="I94" s="337"/>
      <c r="J94" s="337"/>
      <c r="K94" s="337"/>
      <c r="L94" s="337"/>
      <c r="M94" s="337"/>
      <c r="N94" s="337"/>
      <c r="O94" s="337"/>
    </row>
    <row r="95" spans="9:15" x14ac:dyDescent="0.2">
      <c r="I95" s="337"/>
      <c r="J95" s="337"/>
      <c r="K95" s="337"/>
      <c r="L95" s="337"/>
      <c r="M95" s="337"/>
      <c r="N95" s="337"/>
      <c r="O95" s="337"/>
    </row>
    <row r="96" spans="9:15" x14ac:dyDescent="0.2">
      <c r="I96" s="337"/>
      <c r="J96" s="337"/>
      <c r="K96" s="337"/>
      <c r="L96" s="337"/>
      <c r="M96" s="337"/>
      <c r="N96" s="337"/>
      <c r="O96" s="337"/>
    </row>
    <row r="97" spans="9:15" x14ac:dyDescent="0.2">
      <c r="I97" s="337"/>
      <c r="J97" s="337"/>
      <c r="K97" s="337"/>
      <c r="L97" s="337"/>
      <c r="M97" s="337"/>
      <c r="N97" s="337"/>
      <c r="O97" s="337"/>
    </row>
    <row r="98" spans="9:15" x14ac:dyDescent="0.2">
      <c r="I98" s="337"/>
      <c r="J98" s="337"/>
      <c r="K98" s="337"/>
      <c r="L98" s="337"/>
      <c r="M98" s="337"/>
      <c r="N98" s="337"/>
      <c r="O98" s="337"/>
    </row>
    <row r="99" spans="9:15" x14ac:dyDescent="0.2">
      <c r="I99" s="337"/>
      <c r="J99" s="337"/>
      <c r="K99" s="337"/>
      <c r="L99" s="337"/>
      <c r="M99" s="337"/>
      <c r="N99" s="337"/>
      <c r="O99" s="337"/>
    </row>
    <row r="100" spans="9:15" x14ac:dyDescent="0.2">
      <c r="I100" s="337"/>
      <c r="J100" s="337"/>
      <c r="K100" s="337"/>
      <c r="L100" s="337"/>
      <c r="M100" s="337"/>
      <c r="N100" s="337"/>
      <c r="O100" s="337"/>
    </row>
    <row r="101" spans="9:15" x14ac:dyDescent="0.2">
      <c r="I101" s="337"/>
      <c r="J101" s="337"/>
      <c r="K101" s="337"/>
      <c r="L101" s="337"/>
      <c r="M101" s="337"/>
      <c r="N101" s="337"/>
      <c r="O101" s="337"/>
    </row>
    <row r="102" spans="9:15" x14ac:dyDescent="0.2">
      <c r="I102" s="337"/>
      <c r="J102" s="337"/>
      <c r="K102" s="337"/>
      <c r="L102" s="337"/>
      <c r="M102" s="337"/>
      <c r="N102" s="337"/>
      <c r="O102" s="337"/>
    </row>
    <row r="103" spans="9:15" x14ac:dyDescent="0.2">
      <c r="I103" s="337"/>
      <c r="J103" s="337"/>
      <c r="K103" s="337"/>
      <c r="L103" s="337"/>
      <c r="M103" s="337"/>
      <c r="N103" s="337"/>
      <c r="O103" s="337"/>
    </row>
    <row r="104" spans="9:15" x14ac:dyDescent="0.2">
      <c r="I104" s="337"/>
      <c r="J104" s="337"/>
      <c r="K104" s="337"/>
      <c r="L104" s="337"/>
      <c r="M104" s="337"/>
      <c r="N104" s="337"/>
      <c r="O104" s="337"/>
    </row>
    <row r="105" spans="9:15" x14ac:dyDescent="0.2">
      <c r="I105" s="337"/>
      <c r="J105" s="337"/>
      <c r="K105" s="337"/>
      <c r="L105" s="337"/>
      <c r="M105" s="337"/>
      <c r="N105" s="337"/>
      <c r="O105" s="337"/>
    </row>
    <row r="106" spans="9:15" x14ac:dyDescent="0.2">
      <c r="I106" s="337"/>
      <c r="J106" s="337"/>
      <c r="K106" s="337"/>
      <c r="L106" s="337"/>
      <c r="M106" s="337"/>
      <c r="N106" s="337"/>
      <c r="O106" s="337"/>
    </row>
    <row r="107" spans="9:15" x14ac:dyDescent="0.2">
      <c r="I107" s="337"/>
      <c r="J107" s="337"/>
      <c r="K107" s="337"/>
      <c r="L107" s="337"/>
      <c r="M107" s="337"/>
      <c r="N107" s="337"/>
      <c r="O107" s="337"/>
    </row>
    <row r="108" spans="9:15" x14ac:dyDescent="0.2">
      <c r="I108" s="337"/>
      <c r="J108" s="337"/>
      <c r="K108" s="337"/>
      <c r="L108" s="337"/>
      <c r="M108" s="337"/>
      <c r="N108" s="337"/>
      <c r="O108" s="337"/>
    </row>
    <row r="109" spans="9:15" x14ac:dyDescent="0.2">
      <c r="I109" s="337"/>
      <c r="J109" s="337"/>
      <c r="K109" s="337"/>
      <c r="L109" s="337"/>
      <c r="M109" s="337"/>
      <c r="N109" s="337"/>
      <c r="O109" s="337"/>
    </row>
    <row r="110" spans="9:15" x14ac:dyDescent="0.2">
      <c r="I110" s="337"/>
      <c r="J110" s="337"/>
      <c r="K110" s="337"/>
      <c r="L110" s="337"/>
      <c r="M110" s="337"/>
      <c r="N110" s="337"/>
      <c r="O110" s="337"/>
    </row>
    <row r="111" spans="9:15" x14ac:dyDescent="0.2">
      <c r="I111" s="337"/>
      <c r="J111" s="337"/>
      <c r="K111" s="337"/>
      <c r="L111" s="337"/>
      <c r="M111" s="337"/>
      <c r="N111" s="337"/>
      <c r="O111" s="337"/>
    </row>
    <row r="112" spans="9:15" x14ac:dyDescent="0.2">
      <c r="I112" s="337"/>
      <c r="J112" s="337"/>
      <c r="K112" s="337"/>
      <c r="L112" s="337"/>
      <c r="M112" s="337"/>
      <c r="N112" s="337"/>
      <c r="O112" s="337"/>
    </row>
    <row r="113" spans="9:15" x14ac:dyDescent="0.2">
      <c r="I113" s="337"/>
      <c r="J113" s="337"/>
      <c r="K113" s="337"/>
      <c r="L113" s="337"/>
      <c r="M113" s="337"/>
      <c r="N113" s="337"/>
      <c r="O113" s="337"/>
    </row>
    <row r="114" spans="9:15" x14ac:dyDescent="0.2">
      <c r="I114" s="337"/>
      <c r="J114" s="337"/>
      <c r="K114" s="337"/>
      <c r="L114" s="337"/>
      <c r="M114" s="337"/>
      <c r="N114" s="337"/>
      <c r="O114" s="337"/>
    </row>
    <row r="115" spans="9:15" x14ac:dyDescent="0.2">
      <c r="I115" s="337"/>
      <c r="J115" s="337"/>
      <c r="K115" s="337"/>
      <c r="L115" s="337"/>
      <c r="M115" s="337"/>
      <c r="N115" s="337"/>
      <c r="O115" s="337"/>
    </row>
    <row r="116" spans="9:15" x14ac:dyDescent="0.2">
      <c r="I116" s="337"/>
      <c r="J116" s="337"/>
      <c r="K116" s="337"/>
      <c r="L116" s="337"/>
      <c r="M116" s="337"/>
      <c r="N116" s="337"/>
      <c r="O116" s="337"/>
    </row>
    <row r="117" spans="9:15" x14ac:dyDescent="0.2">
      <c r="I117" s="337"/>
      <c r="J117" s="337"/>
      <c r="K117" s="337"/>
      <c r="L117" s="337"/>
      <c r="M117" s="337"/>
      <c r="N117" s="337"/>
      <c r="O117" s="337"/>
    </row>
    <row r="118" spans="9:15" x14ac:dyDescent="0.2">
      <c r="I118" s="337"/>
      <c r="J118" s="337"/>
      <c r="K118" s="337"/>
      <c r="L118" s="337"/>
      <c r="M118" s="337"/>
      <c r="N118" s="337"/>
      <c r="O118" s="337"/>
    </row>
    <row r="119" spans="9:15" x14ac:dyDescent="0.2">
      <c r="I119" s="337"/>
      <c r="J119" s="337"/>
      <c r="K119" s="337"/>
      <c r="L119" s="337"/>
      <c r="M119" s="337"/>
      <c r="N119" s="337"/>
      <c r="O119" s="337"/>
    </row>
    <row r="120" spans="9:15" x14ac:dyDescent="0.2">
      <c r="I120" s="337"/>
      <c r="J120" s="337"/>
      <c r="K120" s="337"/>
      <c r="L120" s="337"/>
      <c r="M120" s="337"/>
      <c r="N120" s="337"/>
      <c r="O120" s="337"/>
    </row>
    <row r="121" spans="9:15" x14ac:dyDescent="0.2">
      <c r="I121" s="337"/>
      <c r="J121" s="337"/>
      <c r="K121" s="337"/>
      <c r="L121" s="337"/>
      <c r="M121" s="337"/>
      <c r="N121" s="337"/>
      <c r="O121" s="337"/>
    </row>
    <row r="122" spans="9:15" x14ac:dyDescent="0.2">
      <c r="I122" s="337"/>
      <c r="J122" s="337"/>
      <c r="K122" s="337"/>
      <c r="L122" s="337"/>
      <c r="M122" s="337"/>
      <c r="N122" s="337"/>
      <c r="O122" s="337"/>
    </row>
    <row r="123" spans="9:15" x14ac:dyDescent="0.2">
      <c r="I123" s="337"/>
      <c r="J123" s="337"/>
      <c r="K123" s="337"/>
      <c r="L123" s="337"/>
      <c r="M123" s="337"/>
      <c r="N123" s="337"/>
      <c r="O123" s="337"/>
    </row>
    <row r="124" spans="9:15" x14ac:dyDescent="0.2">
      <c r="I124" s="337"/>
      <c r="J124" s="337"/>
      <c r="K124" s="337"/>
      <c r="L124" s="337"/>
      <c r="M124" s="337"/>
      <c r="N124" s="337"/>
      <c r="O124" s="337"/>
    </row>
    <row r="125" spans="9:15" x14ac:dyDescent="0.2">
      <c r="I125" s="337"/>
      <c r="J125" s="337"/>
      <c r="K125" s="337"/>
      <c r="L125" s="337"/>
      <c r="M125" s="337"/>
      <c r="N125" s="337"/>
      <c r="O125" s="337"/>
    </row>
    <row r="126" spans="9:15" x14ac:dyDescent="0.2">
      <c r="I126" s="337"/>
      <c r="J126" s="337"/>
      <c r="K126" s="337"/>
      <c r="L126" s="337"/>
      <c r="M126" s="337"/>
      <c r="N126" s="337"/>
      <c r="O126" s="337"/>
    </row>
    <row r="127" spans="9:15" x14ac:dyDescent="0.2">
      <c r="I127" s="337"/>
      <c r="J127" s="337"/>
      <c r="K127" s="337"/>
      <c r="L127" s="337"/>
      <c r="M127" s="337"/>
      <c r="N127" s="337"/>
      <c r="O127" s="337"/>
    </row>
    <row r="128" spans="9:15" x14ac:dyDescent="0.2">
      <c r="I128" s="337"/>
      <c r="J128" s="337"/>
      <c r="K128" s="337"/>
      <c r="L128" s="337"/>
      <c r="M128" s="337"/>
      <c r="N128" s="337"/>
      <c r="O128" s="337"/>
    </row>
    <row r="129" spans="9:15" x14ac:dyDescent="0.2">
      <c r="I129" s="337"/>
      <c r="J129" s="337"/>
      <c r="K129" s="337"/>
      <c r="L129" s="337"/>
      <c r="M129" s="337"/>
      <c r="N129" s="337"/>
      <c r="O129" s="337"/>
    </row>
    <row r="130" spans="9:15" x14ac:dyDescent="0.2">
      <c r="I130" s="337"/>
      <c r="J130" s="337"/>
      <c r="K130" s="337"/>
      <c r="L130" s="337"/>
      <c r="M130" s="337"/>
      <c r="N130" s="337"/>
      <c r="O130" s="337"/>
    </row>
    <row r="131" spans="9:15" x14ac:dyDescent="0.2">
      <c r="I131" s="337"/>
      <c r="J131" s="337"/>
      <c r="K131" s="337"/>
      <c r="L131" s="337"/>
      <c r="M131" s="337"/>
      <c r="N131" s="337"/>
      <c r="O131" s="337"/>
    </row>
    <row r="132" spans="9:15" x14ac:dyDescent="0.2">
      <c r="I132" s="337"/>
      <c r="J132" s="337"/>
      <c r="K132" s="337"/>
      <c r="L132" s="337"/>
      <c r="M132" s="337"/>
      <c r="N132" s="337"/>
      <c r="O132" s="337"/>
    </row>
    <row r="133" spans="9:15" x14ac:dyDescent="0.2">
      <c r="I133" s="337"/>
      <c r="J133" s="337"/>
      <c r="K133" s="337"/>
      <c r="L133" s="337"/>
      <c r="M133" s="337"/>
      <c r="N133" s="337"/>
      <c r="O133" s="337"/>
    </row>
    <row r="134" spans="9:15" x14ac:dyDescent="0.2">
      <c r="I134" s="337"/>
      <c r="J134" s="337"/>
      <c r="K134" s="337"/>
      <c r="L134" s="337"/>
      <c r="M134" s="337"/>
      <c r="N134" s="337"/>
      <c r="O134" s="337"/>
    </row>
    <row r="135" spans="9:15" x14ac:dyDescent="0.2">
      <c r="I135" s="337"/>
      <c r="J135" s="337"/>
      <c r="K135" s="337"/>
      <c r="L135" s="337"/>
      <c r="M135" s="337"/>
      <c r="N135" s="337"/>
      <c r="O135" s="337"/>
    </row>
    <row r="136" spans="9:15" x14ac:dyDescent="0.2">
      <c r="I136" s="337"/>
      <c r="J136" s="337"/>
      <c r="K136" s="337"/>
      <c r="L136" s="337"/>
      <c r="M136" s="337"/>
      <c r="N136" s="337"/>
      <c r="O136" s="337"/>
    </row>
    <row r="137" spans="9:15" x14ac:dyDescent="0.2">
      <c r="I137" s="337"/>
      <c r="J137" s="337"/>
      <c r="K137" s="337"/>
      <c r="L137" s="337"/>
      <c r="M137" s="337"/>
      <c r="N137" s="337"/>
      <c r="O137" s="337"/>
    </row>
  </sheetData>
  <sheetProtection algorithmName="SHA-512" hashValue="U7zzwgAFdxvpEdUxLGOr/vdfwOZnRhqJ/hDKiCdyaG0H2dZ6485f2WWpNmufKEr5hXJS9SVfF0V5jf+xiYScsw==" saltValue="e2/U2MgJYK+zsmxQcsRxgg==" spinCount="100000" sheet="1" autoFilter="0"/>
  <dataConsolidate function="countNums">
    <dataRefs count="1">
      <dataRef ref="AO64:AO99" sheet="Apresentação" r:id="rId1"/>
    </dataRefs>
  </dataConsolidate>
  <mergeCells count="71"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R11:S11"/>
    <mergeCell ref="R12:U12"/>
    <mergeCell ref="R13:U13"/>
    <mergeCell ref="R47:U47"/>
    <mergeCell ref="R32:U32"/>
    <mergeCell ref="R30:U30"/>
    <mergeCell ref="R35:U37"/>
    <mergeCell ref="R2:U3"/>
    <mergeCell ref="R6:S6"/>
    <mergeCell ref="R7:S7"/>
    <mergeCell ref="R8:S8"/>
    <mergeCell ref="R9:S9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17</xdr:row>
                    <xdr:rowOff>0</xdr:rowOff>
                  </from>
                  <to>
                    <xdr:col>7</xdr:col>
                    <xdr:colOff>1266825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9525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1209675</xdr:colOff>
                    <xdr:row>2</xdr:row>
                    <xdr:rowOff>180975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180975</xdr:rowOff>
                  </from>
                  <to>
                    <xdr:col>7</xdr:col>
                    <xdr:colOff>1266825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14</xdr:row>
                    <xdr:rowOff>0</xdr:rowOff>
                  </from>
                  <to>
                    <xdr:col>7</xdr:col>
                    <xdr:colOff>1266825</xdr:colOff>
                    <xdr:row>15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14" ht="22.5" customHeight="1" x14ac:dyDescent="0.2">
      <c r="B2" s="923" t="s">
        <v>929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14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988"/>
      <c r="L3" s="975" t="s">
        <v>213</v>
      </c>
      <c r="M3" s="976"/>
      <c r="N3" s="988"/>
    </row>
    <row r="4" spans="2:14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">
      <c r="B5" s="462">
        <v>1</v>
      </c>
      <c r="C5" s="992" t="str">
        <f>IF(ISBLANK('Marketing (ORÇ)'!C5:H5)," ",'Marketing (ORÇ)'!C5:H5)</f>
        <v xml:space="preserve"> </v>
      </c>
      <c r="D5" s="993"/>
      <c r="E5" s="993"/>
      <c r="F5" s="993"/>
      <c r="G5" s="993"/>
      <c r="H5" s="994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">
      <c r="B6" s="462">
        <v>2</v>
      </c>
      <c r="C6" s="992" t="str">
        <f>IF(ISBLANK('Marketing (ORÇ)'!C6:H6)," ",'Marketing (ORÇ)'!C6:H6)</f>
        <v xml:space="preserve"> </v>
      </c>
      <c r="D6" s="993"/>
      <c r="E6" s="993"/>
      <c r="F6" s="993"/>
      <c r="G6" s="993"/>
      <c r="H6" s="994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">
      <c r="B7" s="462">
        <v>3</v>
      </c>
      <c r="C7" s="992" t="str">
        <f>IF(ISBLANK('Marketing (ORÇ)'!C7:H7)," ",'Marketing (ORÇ)'!C7:H7)</f>
        <v xml:space="preserve"> </v>
      </c>
      <c r="D7" s="993"/>
      <c r="E7" s="993"/>
      <c r="F7" s="993"/>
      <c r="G7" s="993"/>
      <c r="H7" s="994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">
      <c r="B8" s="462">
        <v>4</v>
      </c>
      <c r="C8" s="992" t="str">
        <f>IF(ISBLANK('Marketing (ORÇ)'!C8:H8)," ",'Marketing (ORÇ)'!C8:H8)</f>
        <v xml:space="preserve"> </v>
      </c>
      <c r="D8" s="993"/>
      <c r="E8" s="993"/>
      <c r="F8" s="993"/>
      <c r="G8" s="993"/>
      <c r="H8" s="994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">
      <c r="B9" s="462">
        <v>5</v>
      </c>
      <c r="C9" s="992" t="str">
        <f>IF(ISBLANK('Marketing (ORÇ)'!C9:H9)," ",'Marketing (ORÇ)'!C9:H9)</f>
        <v xml:space="preserve"> </v>
      </c>
      <c r="D9" s="993"/>
      <c r="E9" s="993"/>
      <c r="F9" s="993"/>
      <c r="G9" s="993"/>
      <c r="H9" s="994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">
      <c r="B10" s="462">
        <v>6</v>
      </c>
      <c r="C10" s="992" t="str">
        <f>IF(ISBLANK('Marketing (ORÇ)'!C10:H10)," ",'Marketing (ORÇ)'!C10:H10)</f>
        <v xml:space="preserve"> </v>
      </c>
      <c r="D10" s="993"/>
      <c r="E10" s="993"/>
      <c r="F10" s="993"/>
      <c r="G10" s="993"/>
      <c r="H10" s="994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">
      <c r="B11" s="462">
        <v>7</v>
      </c>
      <c r="C11" s="992" t="str">
        <f>IF(ISBLANK('Marketing (ORÇ)'!C11:H11)," ",'Marketing (ORÇ)'!C11:H11)</f>
        <v xml:space="preserve"> </v>
      </c>
      <c r="D11" s="993"/>
      <c r="E11" s="993"/>
      <c r="F11" s="993"/>
      <c r="G11" s="993"/>
      <c r="H11" s="994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">
      <c r="B12" s="462">
        <v>8</v>
      </c>
      <c r="C12" s="992" t="str">
        <f>IF(ISBLANK('Marketing (ORÇ)'!C12:H12)," ",'Marketing (ORÇ)'!C12:H12)</f>
        <v xml:space="preserve"> </v>
      </c>
      <c r="D12" s="993"/>
      <c r="E12" s="993"/>
      <c r="F12" s="993"/>
      <c r="G12" s="993"/>
      <c r="H12" s="994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">
      <c r="B13" s="462">
        <v>9</v>
      </c>
      <c r="C13" s="992" t="str">
        <f>IF(ISBLANK('Marketing (ORÇ)'!C13:H13)," ",'Marketing (ORÇ)'!C13:H13)</f>
        <v xml:space="preserve"> </v>
      </c>
      <c r="D13" s="993"/>
      <c r="E13" s="993"/>
      <c r="F13" s="993"/>
      <c r="G13" s="993"/>
      <c r="H13" s="994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">
      <c r="B14" s="462">
        <v>10</v>
      </c>
      <c r="C14" s="992" t="str">
        <f>IF(ISBLANK('Marketing (ORÇ)'!C14:H14)," ",'Marketing (ORÇ)'!C14:H14)</f>
        <v xml:space="preserve"> </v>
      </c>
      <c r="D14" s="993"/>
      <c r="E14" s="993"/>
      <c r="F14" s="993"/>
      <c r="G14" s="993"/>
      <c r="H14" s="994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">
      <c r="B15" s="985" t="s">
        <v>907</v>
      </c>
      <c r="C15" s="986"/>
      <c r="D15" s="986"/>
      <c r="E15" s="986"/>
      <c r="F15" s="986"/>
      <c r="G15" s="986"/>
      <c r="H15" s="986"/>
      <c r="I15" s="986"/>
      <c r="J15" s="987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">
      <c r="B16" s="975" t="s">
        <v>908</v>
      </c>
      <c r="C16" s="976"/>
      <c r="D16" s="976"/>
      <c r="E16" s="976"/>
      <c r="F16" s="976"/>
      <c r="G16" s="976"/>
      <c r="H16" s="976"/>
      <c r="I16" s="976"/>
      <c r="J16" s="976"/>
      <c r="K16" s="988"/>
      <c r="L16" s="975" t="s">
        <v>213</v>
      </c>
      <c r="M16" s="976"/>
      <c r="N16" s="988"/>
    </row>
    <row r="17" spans="2:14" ht="15" customHeight="1" x14ac:dyDescent="0.25">
      <c r="B17" s="989" t="s">
        <v>910</v>
      </c>
      <c r="C17" s="990"/>
      <c r="D17" s="990"/>
      <c r="E17" s="990"/>
      <c r="F17" s="990"/>
      <c r="G17" s="990"/>
      <c r="H17" s="990"/>
      <c r="I17" s="990"/>
      <c r="J17" s="991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5" x14ac:dyDescent="0.25">
      <c r="B18" s="465"/>
      <c r="C18" s="983" t="s">
        <v>61</v>
      </c>
      <c r="D18" s="983"/>
      <c r="E18" s="983"/>
      <c r="F18" s="983"/>
      <c r="G18" s="983"/>
      <c r="H18" s="983"/>
      <c r="I18" s="983"/>
      <c r="J18" s="984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5" x14ac:dyDescent="0.25">
      <c r="B19" s="465"/>
      <c r="C19" s="983" t="s">
        <v>202</v>
      </c>
      <c r="D19" s="983"/>
      <c r="E19" s="983"/>
      <c r="F19" s="983"/>
      <c r="G19" s="983"/>
      <c r="H19" s="983"/>
      <c r="I19" s="983"/>
      <c r="J19" s="984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5" x14ac:dyDescent="0.25">
      <c r="B20" s="465"/>
      <c r="C20" s="983" t="s">
        <v>41</v>
      </c>
      <c r="D20" s="983"/>
      <c r="E20" s="983"/>
      <c r="F20" s="983"/>
      <c r="G20" s="983"/>
      <c r="H20" s="983"/>
      <c r="I20" s="983"/>
      <c r="J20" s="984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5" x14ac:dyDescent="0.25">
      <c r="B21" s="465"/>
      <c r="C21" s="983" t="s">
        <v>221</v>
      </c>
      <c r="D21" s="983"/>
      <c r="E21" s="983"/>
      <c r="F21" s="983"/>
      <c r="G21" s="983"/>
      <c r="H21" s="983"/>
      <c r="I21" s="983"/>
      <c r="J21" s="984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5" x14ac:dyDescent="0.25">
      <c r="B22" s="465"/>
      <c r="C22" s="983" t="s">
        <v>204</v>
      </c>
      <c r="D22" s="983"/>
      <c r="E22" s="983"/>
      <c r="F22" s="983"/>
      <c r="G22" s="983"/>
      <c r="H22" s="983"/>
      <c r="I22" s="983"/>
      <c r="J22" s="984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5" x14ac:dyDescent="0.25">
      <c r="B23" s="465"/>
      <c r="C23" s="983" t="s">
        <v>135</v>
      </c>
      <c r="D23" s="983"/>
      <c r="E23" s="983"/>
      <c r="F23" s="983"/>
      <c r="G23" s="983"/>
      <c r="H23" s="983"/>
      <c r="I23" s="983"/>
      <c r="J23" s="984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5" x14ac:dyDescent="0.25">
      <c r="B24" s="465"/>
      <c r="C24" s="983" t="s">
        <v>134</v>
      </c>
      <c r="D24" s="983"/>
      <c r="E24" s="983"/>
      <c r="F24" s="983"/>
      <c r="G24" s="983"/>
      <c r="H24" s="983"/>
      <c r="I24" s="983"/>
      <c r="J24" s="984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5" x14ac:dyDescent="0.25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5" x14ac:dyDescent="0.25">
      <c r="B26" s="980" t="s">
        <v>909</v>
      </c>
      <c r="C26" s="981"/>
      <c r="D26" s="981"/>
      <c r="E26" s="981"/>
      <c r="F26" s="981"/>
      <c r="G26" s="981"/>
      <c r="H26" s="981"/>
      <c r="I26" s="981"/>
      <c r="J26" s="982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x14ac:dyDescent="0.2">
      <c r="B31" s="904" t="s">
        <v>883</v>
      </c>
      <c r="C31" s="904"/>
      <c r="D31" s="904"/>
      <c r="E31" s="904"/>
      <c r="F31" s="904"/>
      <c r="G31" s="904"/>
      <c r="H31" s="84" t="s">
        <v>143</v>
      </c>
      <c r="I31" s="84" t="s">
        <v>144</v>
      </c>
    </row>
    <row r="32" spans="2:14" x14ac:dyDescent="0.2">
      <c r="B32" s="879" t="s">
        <v>1077</v>
      </c>
      <c r="C32" s="879"/>
      <c r="D32" s="879"/>
      <c r="E32" s="879"/>
      <c r="F32" s="879"/>
      <c r="G32" s="879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40625" defaultRowHeight="15" x14ac:dyDescent="0.2"/>
  <cols>
    <col min="1" max="1" width="2.85546875" style="373" customWidth="1"/>
    <col min="2" max="2" width="39" style="372" bestFit="1" customWidth="1"/>
    <col min="3" max="14" width="22.42578125" style="373" customWidth="1"/>
    <col min="15" max="15" width="11.5703125" style="373" bestFit="1" customWidth="1"/>
    <col min="16" max="16384" width="9.140625" style="373"/>
  </cols>
  <sheetData>
    <row r="2" spans="2:15" x14ac:dyDescent="0.2">
      <c r="B2" s="1004" t="s">
        <v>860</v>
      </c>
      <c r="C2" s="1001" t="s">
        <v>859</v>
      </c>
      <c r="D2" s="1002"/>
      <c r="E2" s="1002"/>
      <c r="F2" s="1002"/>
      <c r="G2" s="1002"/>
      <c r="H2" s="1002"/>
      <c r="I2" s="1002"/>
      <c r="J2" s="1002"/>
      <c r="K2" s="1002"/>
      <c r="L2" s="1002"/>
      <c r="M2" s="1002"/>
      <c r="N2" s="1003"/>
      <c r="O2" s="374"/>
    </row>
    <row r="3" spans="2:15" x14ac:dyDescent="0.2">
      <c r="B3" s="1005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60" x14ac:dyDescent="0.2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8">
        <f>SUM(C16:N16)</f>
        <v>0</v>
      </c>
    </row>
    <row r="5" spans="2:15" x14ac:dyDescent="0.2">
      <c r="B5" s="1006" t="s">
        <v>21</v>
      </c>
      <c r="C5" s="409" t="s">
        <v>1083</v>
      </c>
      <c r="D5" s="409" t="str">
        <f>C5</f>
        <v>SÃO LUIZ</v>
      </c>
      <c r="E5" s="409" t="s">
        <v>1081</v>
      </c>
      <c r="F5" s="409" t="s">
        <v>1081</v>
      </c>
      <c r="G5" s="409" t="s">
        <v>1081</v>
      </c>
      <c r="H5" s="409" t="s">
        <v>1081</v>
      </c>
      <c r="I5" s="409" t="s">
        <v>1081</v>
      </c>
      <c r="J5" s="409" t="s">
        <v>1081</v>
      </c>
      <c r="K5" s="409" t="s">
        <v>1081</v>
      </c>
      <c r="L5" s="409" t="s">
        <v>1081</v>
      </c>
      <c r="M5" s="409" t="s">
        <v>1081</v>
      </c>
      <c r="N5" s="409" t="s">
        <v>1081</v>
      </c>
      <c r="O5" s="999"/>
    </row>
    <row r="6" spans="2:15" ht="17.25" customHeight="1" x14ac:dyDescent="0.2">
      <c r="B6" s="1007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999"/>
    </row>
    <row r="7" spans="2:15" ht="15" customHeight="1" x14ac:dyDescent="0.2">
      <c r="B7" s="410" t="s">
        <v>22</v>
      </c>
      <c r="C7" s="412">
        <f>2*VLOOKUP(C6,Apoio!$AF$7:$AH$294,3)</f>
        <v>0</v>
      </c>
      <c r="D7" s="412">
        <f>2*VLOOKUP(D6,Apoio!$AF$7:$AH$294,3)</f>
        <v>0</v>
      </c>
      <c r="E7" s="412">
        <f>2*VLOOKUP(E6,Apoio!$AF$7:$AH$294,3)</f>
        <v>0</v>
      </c>
      <c r="F7" s="412">
        <f>2*VLOOKUP(F6,Apoio!$AF$7:$AH$294,3)</f>
        <v>0</v>
      </c>
      <c r="G7" s="412">
        <f>2*VLOOKUP(G6,Apoio!$AF$7:$AH$294,3)</f>
        <v>0</v>
      </c>
      <c r="H7" s="412">
        <f>2*VLOOKUP(H6,Apoio!$AF$7:$AH$294,3)</f>
        <v>0</v>
      </c>
      <c r="I7" s="412">
        <f>2*VLOOKUP(I6,Apoio!$AF$7:$AH$294,3)</f>
        <v>0</v>
      </c>
      <c r="J7" s="412">
        <f>2*VLOOKUP(J6,Apoio!$AF$7:$AH$294,3)</f>
        <v>0</v>
      </c>
      <c r="K7" s="412">
        <f>2*VLOOKUP(K6,Apoio!$AF$7:$AH$294,3)</f>
        <v>0</v>
      </c>
      <c r="L7" s="412">
        <f>2*VLOOKUP(L6,Apoio!$AF$7:$AH$294,3)</f>
        <v>0</v>
      </c>
      <c r="M7" s="412">
        <f>2*VLOOKUP(M6,Apoio!$AF$7:$AH$294,3)</f>
        <v>0</v>
      </c>
      <c r="N7" s="412">
        <f>2*VLOOKUP(N6,Apoio!$AF$7:$AH$294,3)</f>
        <v>0</v>
      </c>
      <c r="O7" s="999"/>
    </row>
    <row r="8" spans="2:15" ht="15" hidden="1" customHeight="1" x14ac:dyDescent="0.2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999"/>
    </row>
    <row r="9" spans="2:15" ht="15" hidden="1" customHeight="1" x14ac:dyDescent="0.2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999"/>
    </row>
    <row r="10" spans="2:15" s="375" customFormat="1" ht="15" hidden="1" customHeight="1" x14ac:dyDescent="0.2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999"/>
    </row>
    <row r="11" spans="2:15" s="375" customFormat="1" ht="15" customHeight="1" x14ac:dyDescent="0.2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999"/>
    </row>
    <row r="12" spans="2:15" s="375" customFormat="1" ht="15" hidden="1" customHeight="1" x14ac:dyDescent="0.2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999"/>
    </row>
    <row r="13" spans="2:15" s="375" customFormat="1" ht="15" hidden="1" customHeight="1" x14ac:dyDescent="0.2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999"/>
    </row>
    <row r="14" spans="2:15" s="376" customFormat="1" ht="15" hidden="1" customHeight="1" x14ac:dyDescent="0.2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999"/>
    </row>
    <row r="15" spans="2:15" s="375" customFormat="1" ht="15" customHeight="1" x14ac:dyDescent="0.2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999"/>
    </row>
    <row r="16" spans="2:15" s="375" customFormat="1" ht="15" customHeight="1" x14ac:dyDescent="0.2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0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9525</xdr:rowOff>
                  </from>
                  <to>
                    <xdr:col>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9525</xdr:rowOff>
                  </from>
                  <to>
                    <xdr:col>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9525</xdr:rowOff>
                  </from>
                  <to>
                    <xdr:col>4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9525</xdr:rowOff>
                  </from>
                  <to>
                    <xdr:col>5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9525</xdr:rowOff>
                  </from>
                  <to>
                    <xdr:col>6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9525</xdr:rowOff>
                  </from>
                  <to>
                    <xdr:col>7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9525</xdr:rowOff>
                  </from>
                  <to>
                    <xdr:col>8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9525</xdr:rowOff>
                  </from>
                  <to>
                    <xdr:col>9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9525</xdr:rowOff>
                  </from>
                  <to>
                    <xdr:col>10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9525</xdr:rowOff>
                  </from>
                  <to>
                    <xdr:col>11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9525</xdr:rowOff>
                  </from>
                  <to>
                    <xdr:col>12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9525</xdr:rowOff>
                  </from>
                  <to>
                    <xdr:col>13</xdr:col>
                    <xdr:colOff>1476375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K128" sqref="K128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20.140625" style="377" bestFit="1" customWidth="1"/>
    <col min="11" max="16" width="28.5703125" style="377" customWidth="1"/>
    <col min="17" max="16384" width="9.140625" style="377"/>
  </cols>
  <sheetData>
    <row r="2" spans="2:16" ht="22.5" customHeight="1" x14ac:dyDescent="0.25">
      <c r="B2" s="1023" t="s">
        <v>928</v>
      </c>
      <c r="C2" s="1024"/>
      <c r="D2" s="1024"/>
      <c r="E2" s="1024"/>
      <c r="F2" s="1024"/>
      <c r="G2" s="1024"/>
      <c r="H2" s="1024"/>
      <c r="I2" s="1024"/>
      <c r="J2" s="1024"/>
      <c r="K2" s="484"/>
      <c r="L2" s="484"/>
      <c r="M2" s="485"/>
      <c r="N2" s="484"/>
      <c r="O2" s="484"/>
      <c r="P2" s="485"/>
    </row>
    <row r="3" spans="2:16" x14ac:dyDescent="0.25">
      <c r="B3" s="1025" t="s">
        <v>800</v>
      </c>
      <c r="C3" s="1026"/>
      <c r="D3" s="1026"/>
      <c r="E3" s="1026"/>
      <c r="F3" s="1026"/>
      <c r="G3" s="1026"/>
      <c r="H3" s="1026"/>
      <c r="I3" s="1026"/>
      <c r="J3" s="1027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25">
      <c r="B4" s="1016" t="s">
        <v>678</v>
      </c>
      <c r="C4" s="1017"/>
      <c r="D4" s="1017"/>
      <c r="E4" s="1017"/>
      <c r="F4" s="1017"/>
      <c r="G4" s="1017"/>
      <c r="H4" s="1017"/>
      <c r="I4" s="1017"/>
      <c r="J4" s="1018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25">
      <c r="B5" s="1012" t="s">
        <v>234</v>
      </c>
      <c r="C5" s="1013"/>
      <c r="D5" s="1013"/>
      <c r="E5" s="1013"/>
      <c r="F5" s="1013"/>
      <c r="G5" s="1013"/>
      <c r="H5" s="1014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25">
      <c r="B6" s="122">
        <v>1</v>
      </c>
      <c r="C6" s="1030"/>
      <c r="D6" s="1008"/>
      <c r="E6" s="1008"/>
      <c r="F6" s="1008"/>
      <c r="G6" s="1008"/>
      <c r="H6" s="1009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25">
      <c r="B7" s="122">
        <v>2</v>
      </c>
      <c r="C7" s="1008"/>
      <c r="D7" s="1008"/>
      <c r="E7" s="1008"/>
      <c r="F7" s="1008"/>
      <c r="G7" s="1008"/>
      <c r="H7" s="1009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25">
      <c r="B8" s="122">
        <v>3</v>
      </c>
      <c r="C8" s="1028"/>
      <c r="D8" s="1008"/>
      <c r="E8" s="1008"/>
      <c r="F8" s="1008"/>
      <c r="G8" s="1008"/>
      <c r="H8" s="1009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25">
      <c r="B9" s="122">
        <v>4</v>
      </c>
      <c r="C9" s="1008"/>
      <c r="D9" s="1008"/>
      <c r="E9" s="1008"/>
      <c r="F9" s="1008"/>
      <c r="G9" s="1008"/>
      <c r="H9" s="1009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25">
      <c r="B10" s="122">
        <v>5</v>
      </c>
      <c r="C10" s="1008"/>
      <c r="D10" s="1008"/>
      <c r="E10" s="1008"/>
      <c r="F10" s="1008"/>
      <c r="G10" s="1008"/>
      <c r="H10" s="1009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25">
      <c r="B11" s="122">
        <v>6</v>
      </c>
      <c r="C11" s="1008"/>
      <c r="D11" s="1008"/>
      <c r="E11" s="1008"/>
      <c r="F11" s="1008"/>
      <c r="G11" s="1008"/>
      <c r="H11" s="1009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25">
      <c r="B12" s="122">
        <v>7</v>
      </c>
      <c r="C12" s="1008"/>
      <c r="D12" s="1008"/>
      <c r="E12" s="1008"/>
      <c r="F12" s="1008"/>
      <c r="G12" s="1008"/>
      <c r="H12" s="1009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25">
      <c r="B13" s="122">
        <v>8</v>
      </c>
      <c r="C13" s="1008"/>
      <c r="D13" s="1008"/>
      <c r="E13" s="1008"/>
      <c r="F13" s="1008"/>
      <c r="G13" s="1008"/>
      <c r="H13" s="1009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25">
      <c r="B14" s="122">
        <v>9</v>
      </c>
      <c r="C14" s="1031" t="s">
        <v>266</v>
      </c>
      <c r="D14" s="1008"/>
      <c r="E14" s="1008"/>
      <c r="F14" s="1008"/>
      <c r="G14" s="1008"/>
      <c r="H14" s="1009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25">
      <c r="B15" s="122">
        <v>10</v>
      </c>
      <c r="C15" s="1008"/>
      <c r="D15" s="1008"/>
      <c r="E15" s="1008"/>
      <c r="F15" s="1008"/>
      <c r="G15" s="1008"/>
      <c r="H15" s="1009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25">
      <c r="B16" s="488"/>
      <c r="C16" s="1010" t="s">
        <v>926</v>
      </c>
      <c r="D16" s="1010"/>
      <c r="E16" s="1010"/>
      <c r="F16" s="1010"/>
      <c r="G16" s="1010"/>
      <c r="H16" s="1010"/>
      <c r="I16" s="1010"/>
      <c r="J16" s="1011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25">
      <c r="B17" s="960" t="s">
        <v>916</v>
      </c>
      <c r="C17" s="961"/>
      <c r="D17" s="961"/>
      <c r="E17" s="961"/>
      <c r="F17" s="961"/>
      <c r="G17" s="961"/>
      <c r="H17" s="961"/>
      <c r="I17" s="961"/>
      <c r="J17" s="962"/>
      <c r="K17" s="493"/>
      <c r="L17" s="493"/>
      <c r="M17" s="493"/>
      <c r="N17" s="493"/>
      <c r="O17" s="493"/>
      <c r="P17" s="493"/>
    </row>
    <row r="18" spans="2:16" x14ac:dyDescent="0.25">
      <c r="B18" s="960" t="s">
        <v>917</v>
      </c>
      <c r="C18" s="961"/>
      <c r="D18" s="961"/>
      <c r="E18" s="961"/>
      <c r="F18" s="961"/>
      <c r="G18" s="961"/>
      <c r="H18" s="961"/>
      <c r="I18" s="961"/>
      <c r="J18" s="962"/>
      <c r="K18" s="494"/>
      <c r="L18" s="494"/>
      <c r="M18" s="494"/>
      <c r="N18" s="494"/>
      <c r="O18" s="494"/>
      <c r="P18" s="494"/>
    </row>
    <row r="19" spans="2:16" x14ac:dyDescent="0.25">
      <c r="B19" s="960" t="s">
        <v>918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 t="s">
        <v>266</v>
      </c>
      <c r="N19" s="495"/>
      <c r="O19" s="495"/>
      <c r="P19" s="495"/>
    </row>
    <row r="20" spans="2:16" x14ac:dyDescent="0.25">
      <c r="B20" s="960" t="s">
        <v>919</v>
      </c>
      <c r="C20" s="961"/>
      <c r="D20" s="961"/>
      <c r="E20" s="961"/>
      <c r="F20" s="961"/>
      <c r="G20" s="961"/>
      <c r="H20" s="961"/>
      <c r="I20" s="961"/>
      <c r="J20" s="962"/>
      <c r="K20" s="495"/>
      <c r="L20" s="495"/>
      <c r="M20" s="495"/>
      <c r="N20" s="495"/>
      <c r="O20" s="495"/>
      <c r="P20" s="495"/>
    </row>
    <row r="21" spans="2:16" x14ac:dyDescent="0.25">
      <c r="B21" s="960" t="s">
        <v>920</v>
      </c>
      <c r="C21" s="961"/>
      <c r="D21" s="961"/>
      <c r="E21" s="961"/>
      <c r="F21" s="961"/>
      <c r="G21" s="961"/>
      <c r="H21" s="961"/>
      <c r="I21" s="961"/>
      <c r="J21" s="962"/>
      <c r="K21" s="493"/>
      <c r="L21" s="493"/>
      <c r="M21" s="493"/>
      <c r="N21" s="493"/>
      <c r="O21" s="493"/>
      <c r="P21" s="493"/>
    </row>
    <row r="22" spans="2:16" x14ac:dyDescent="0.25">
      <c r="B22" s="960" t="s">
        <v>921</v>
      </c>
      <c r="C22" s="961"/>
      <c r="D22" s="961"/>
      <c r="E22" s="961"/>
      <c r="F22" s="961"/>
      <c r="G22" s="961"/>
      <c r="H22" s="961"/>
      <c r="I22" s="961"/>
      <c r="J22" s="962"/>
      <c r="K22" s="496"/>
      <c r="L22" s="496"/>
      <c r="M22" s="496"/>
      <c r="N22" s="496"/>
      <c r="O22" s="496"/>
      <c r="P22" s="496"/>
    </row>
    <row r="23" spans="2:16" x14ac:dyDescent="0.25">
      <c r="B23" s="960" t="s">
        <v>922</v>
      </c>
      <c r="C23" s="961"/>
      <c r="D23" s="961"/>
      <c r="E23" s="961"/>
      <c r="F23" s="961"/>
      <c r="G23" s="961"/>
      <c r="H23" s="961"/>
      <c r="I23" s="961"/>
      <c r="J23" s="962"/>
      <c r="K23" s="497"/>
      <c r="L23" s="497"/>
      <c r="M23" s="497"/>
      <c r="N23" s="497"/>
      <c r="O23" s="497"/>
      <c r="P23" s="497"/>
    </row>
    <row r="24" spans="2:16" x14ac:dyDescent="0.25">
      <c r="B24" s="963" t="s">
        <v>923</v>
      </c>
      <c r="C24" s="964"/>
      <c r="D24" s="964"/>
      <c r="E24" s="964"/>
      <c r="F24" s="964"/>
      <c r="G24" s="964"/>
      <c r="H24" s="964"/>
      <c r="I24" s="964"/>
      <c r="J24" s="965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25">
      <c r="B25" s="1016" t="s">
        <v>680</v>
      </c>
      <c r="C25" s="1017"/>
      <c r="D25" s="1017"/>
      <c r="E25" s="1017"/>
      <c r="F25" s="1017"/>
      <c r="G25" s="1017"/>
      <c r="H25" s="1017"/>
      <c r="I25" s="1017"/>
      <c r="J25" s="1018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25">
      <c r="B26" s="1012" t="s">
        <v>234</v>
      </c>
      <c r="C26" s="1013"/>
      <c r="D26" s="1013"/>
      <c r="E26" s="1013"/>
      <c r="F26" s="1013"/>
      <c r="G26" s="1013"/>
      <c r="H26" s="1014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25">
      <c r="B27" s="122">
        <v>1</v>
      </c>
      <c r="C27" s="1015"/>
      <c r="D27" s="1008"/>
      <c r="E27" s="1008"/>
      <c r="F27" s="1008"/>
      <c r="G27" s="1008"/>
      <c r="H27" s="1009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25">
      <c r="B28" s="122">
        <v>2</v>
      </c>
      <c r="C28" s="1008"/>
      <c r="D28" s="1008"/>
      <c r="E28" s="1008"/>
      <c r="F28" s="1008"/>
      <c r="G28" s="1008"/>
      <c r="H28" s="1009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25">
      <c r="B29" s="122">
        <v>3</v>
      </c>
      <c r="C29" s="1008"/>
      <c r="D29" s="1008"/>
      <c r="E29" s="1008"/>
      <c r="F29" s="1008"/>
      <c r="G29" s="1008"/>
      <c r="H29" s="1009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25">
      <c r="B30" s="122">
        <v>4</v>
      </c>
      <c r="C30" s="1028"/>
      <c r="D30" s="1008"/>
      <c r="E30" s="1008"/>
      <c r="F30" s="1008"/>
      <c r="G30" s="1008"/>
      <c r="H30" s="1009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25">
      <c r="B31" s="122">
        <v>5</v>
      </c>
      <c r="C31" s="1029"/>
      <c r="D31" s="1008"/>
      <c r="E31" s="1008"/>
      <c r="F31" s="1008"/>
      <c r="G31" s="1008"/>
      <c r="H31" s="1009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25">
      <c r="B32" s="122">
        <v>6</v>
      </c>
      <c r="C32" s="1008"/>
      <c r="D32" s="1008"/>
      <c r="E32" s="1008"/>
      <c r="F32" s="1008"/>
      <c r="G32" s="1008"/>
      <c r="H32" s="1009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25">
      <c r="B33" s="122">
        <v>7</v>
      </c>
      <c r="C33" s="1008"/>
      <c r="D33" s="1008"/>
      <c r="E33" s="1008"/>
      <c r="F33" s="1008"/>
      <c r="G33" s="1008"/>
      <c r="H33" s="1009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25">
      <c r="B34" s="122">
        <v>8</v>
      </c>
      <c r="C34" s="1008"/>
      <c r="D34" s="1008"/>
      <c r="E34" s="1008"/>
      <c r="F34" s="1008"/>
      <c r="G34" s="1008"/>
      <c r="H34" s="1009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25">
      <c r="B35" s="122">
        <v>9</v>
      </c>
      <c r="C35" s="1008"/>
      <c r="D35" s="1008"/>
      <c r="E35" s="1008"/>
      <c r="F35" s="1008"/>
      <c r="G35" s="1008"/>
      <c r="H35" s="1009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25">
      <c r="B36" s="122">
        <v>10</v>
      </c>
      <c r="C36" s="1008"/>
      <c r="D36" s="1008"/>
      <c r="E36" s="1008"/>
      <c r="F36" s="1008"/>
      <c r="G36" s="1008"/>
      <c r="H36" s="1009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25">
      <c r="B37" s="488"/>
      <c r="C37" s="1010" t="s">
        <v>926</v>
      </c>
      <c r="D37" s="1010"/>
      <c r="E37" s="1010"/>
      <c r="F37" s="1010"/>
      <c r="G37" s="1010"/>
      <c r="H37" s="1010"/>
      <c r="I37" s="1010"/>
      <c r="J37" s="1011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25">
      <c r="B38" s="960" t="s">
        <v>916</v>
      </c>
      <c r="C38" s="961"/>
      <c r="D38" s="961"/>
      <c r="E38" s="961"/>
      <c r="F38" s="961"/>
      <c r="G38" s="961"/>
      <c r="H38" s="961"/>
      <c r="I38" s="961"/>
      <c r="J38" s="962"/>
      <c r="K38" s="493"/>
      <c r="L38" s="493"/>
      <c r="M38" s="493"/>
      <c r="N38" s="493"/>
      <c r="O38" s="493"/>
      <c r="P38" s="493"/>
    </row>
    <row r="39" spans="2:16" x14ac:dyDescent="0.25">
      <c r="B39" s="960" t="s">
        <v>917</v>
      </c>
      <c r="C39" s="961"/>
      <c r="D39" s="961"/>
      <c r="E39" s="961"/>
      <c r="F39" s="961"/>
      <c r="G39" s="961"/>
      <c r="H39" s="961"/>
      <c r="I39" s="961"/>
      <c r="J39" s="962"/>
      <c r="K39" s="494"/>
      <c r="L39" s="494"/>
      <c r="M39" s="494"/>
      <c r="N39" s="494"/>
      <c r="O39" s="494"/>
      <c r="P39" s="494"/>
    </row>
    <row r="40" spans="2:16" x14ac:dyDescent="0.25">
      <c r="B40" s="960" t="s">
        <v>918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x14ac:dyDescent="0.25">
      <c r="B41" s="960" t="s">
        <v>919</v>
      </c>
      <c r="C41" s="961"/>
      <c r="D41" s="961"/>
      <c r="E41" s="961"/>
      <c r="F41" s="961"/>
      <c r="G41" s="961"/>
      <c r="H41" s="961"/>
      <c r="I41" s="961"/>
      <c r="J41" s="962"/>
      <c r="K41" s="495"/>
      <c r="L41" s="495"/>
      <c r="M41" s="495"/>
      <c r="N41" s="495"/>
      <c r="O41" s="495"/>
      <c r="P41" s="495"/>
    </row>
    <row r="42" spans="2:16" x14ac:dyDescent="0.25">
      <c r="B42" s="960" t="s">
        <v>920</v>
      </c>
      <c r="C42" s="961"/>
      <c r="D42" s="961"/>
      <c r="E42" s="961"/>
      <c r="F42" s="961"/>
      <c r="G42" s="961"/>
      <c r="H42" s="961"/>
      <c r="I42" s="961"/>
      <c r="J42" s="962"/>
      <c r="K42" s="693"/>
      <c r="L42" s="693"/>
      <c r="M42" s="493"/>
      <c r="N42" s="493"/>
      <c r="O42" s="493"/>
      <c r="P42" s="493"/>
    </row>
    <row r="43" spans="2:16" x14ac:dyDescent="0.25">
      <c r="B43" s="960" t="s">
        <v>921</v>
      </c>
      <c r="C43" s="961"/>
      <c r="D43" s="961"/>
      <c r="E43" s="961"/>
      <c r="F43" s="961"/>
      <c r="G43" s="961"/>
      <c r="H43" s="961"/>
      <c r="I43" s="961"/>
      <c r="J43" s="962"/>
      <c r="K43" s="496"/>
      <c r="L43" s="496"/>
      <c r="M43" s="496"/>
      <c r="N43" s="496"/>
      <c r="O43" s="496"/>
      <c r="P43" s="496"/>
    </row>
    <row r="44" spans="2:16" x14ac:dyDescent="0.25">
      <c r="B44" s="960" t="s">
        <v>922</v>
      </c>
      <c r="C44" s="961"/>
      <c r="D44" s="961"/>
      <c r="E44" s="961"/>
      <c r="F44" s="961"/>
      <c r="G44" s="961"/>
      <c r="H44" s="961"/>
      <c r="I44" s="961"/>
      <c r="J44" s="962"/>
      <c r="K44" s="497"/>
      <c r="L44" s="497"/>
      <c r="M44" s="497"/>
      <c r="N44" s="497"/>
      <c r="O44" s="497"/>
      <c r="P44" s="497"/>
    </row>
    <row r="45" spans="2:16" x14ac:dyDescent="0.25">
      <c r="B45" s="963" t="s">
        <v>923</v>
      </c>
      <c r="C45" s="964"/>
      <c r="D45" s="964"/>
      <c r="E45" s="964"/>
      <c r="F45" s="964"/>
      <c r="G45" s="964"/>
      <c r="H45" s="964"/>
      <c r="I45" s="964"/>
      <c r="J45" s="965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25">
      <c r="B46" s="1016" t="s">
        <v>681</v>
      </c>
      <c r="C46" s="1017"/>
      <c r="D46" s="1017"/>
      <c r="E46" s="1017"/>
      <c r="F46" s="1017"/>
      <c r="G46" s="1017"/>
      <c r="H46" s="1017"/>
      <c r="I46" s="1017"/>
      <c r="J46" s="1018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25">
      <c r="B47" s="1012" t="s">
        <v>234</v>
      </c>
      <c r="C47" s="1013"/>
      <c r="D47" s="1013"/>
      <c r="E47" s="1013"/>
      <c r="F47" s="1013"/>
      <c r="G47" s="1013"/>
      <c r="H47" s="1014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25">
      <c r="B48" s="122">
        <v>1</v>
      </c>
      <c r="C48" s="1019"/>
      <c r="D48" s="1020"/>
      <c r="E48" s="1020"/>
      <c r="F48" s="1020"/>
      <c r="G48" s="1020"/>
      <c r="H48" s="1021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25">
      <c r="B49" s="122">
        <v>2</v>
      </c>
      <c r="C49" s="1022"/>
      <c r="D49" s="1020"/>
      <c r="E49" s="1020"/>
      <c r="F49" s="1020"/>
      <c r="G49" s="1020"/>
      <c r="H49" s="1021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25">
      <c r="B50" s="122">
        <v>3</v>
      </c>
      <c r="C50" s="1019"/>
      <c r="D50" s="1020"/>
      <c r="E50" s="1020"/>
      <c r="F50" s="1020"/>
      <c r="G50" s="1020"/>
      <c r="H50" s="1021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25">
      <c r="B51" s="122">
        <v>4</v>
      </c>
      <c r="C51" s="1019"/>
      <c r="D51" s="1020"/>
      <c r="E51" s="1020"/>
      <c r="F51" s="1020"/>
      <c r="G51" s="1020"/>
      <c r="H51" s="1021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25">
      <c r="B52" s="122">
        <v>5</v>
      </c>
      <c r="C52" s="1019"/>
      <c r="D52" s="1020"/>
      <c r="E52" s="1020"/>
      <c r="F52" s="1020"/>
      <c r="G52" s="1020"/>
      <c r="H52" s="1021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25">
      <c r="B53" s="122">
        <v>6</v>
      </c>
      <c r="C53" s="1019"/>
      <c r="D53" s="1020"/>
      <c r="E53" s="1020"/>
      <c r="F53" s="1020"/>
      <c r="G53" s="1020"/>
      <c r="H53" s="1021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25">
      <c r="B54" s="122">
        <v>7</v>
      </c>
      <c r="C54" s="1019"/>
      <c r="D54" s="1020"/>
      <c r="E54" s="1020"/>
      <c r="F54" s="1020"/>
      <c r="G54" s="1020"/>
      <c r="H54" s="1021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25">
      <c r="B55" s="122">
        <v>8</v>
      </c>
      <c r="C55" s="1019"/>
      <c r="D55" s="1020"/>
      <c r="E55" s="1020"/>
      <c r="F55" s="1020"/>
      <c r="G55" s="1020"/>
      <c r="H55" s="1021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25">
      <c r="B56" s="122">
        <v>9</v>
      </c>
      <c r="C56" s="1019"/>
      <c r="D56" s="1020"/>
      <c r="E56" s="1020"/>
      <c r="F56" s="1020"/>
      <c r="G56" s="1020"/>
      <c r="H56" s="1021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25">
      <c r="B57" s="122">
        <v>10</v>
      </c>
      <c r="C57" s="1019"/>
      <c r="D57" s="1020"/>
      <c r="E57" s="1020"/>
      <c r="F57" s="1020"/>
      <c r="G57" s="1020"/>
      <c r="H57" s="1021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25">
      <c r="B58" s="488"/>
      <c r="C58" s="1010" t="s">
        <v>926</v>
      </c>
      <c r="D58" s="1010"/>
      <c r="E58" s="1010"/>
      <c r="F58" s="1010"/>
      <c r="G58" s="1010"/>
      <c r="H58" s="1010"/>
      <c r="I58" s="1010"/>
      <c r="J58" s="1011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25">
      <c r="B59" s="960" t="s">
        <v>916</v>
      </c>
      <c r="C59" s="961"/>
      <c r="D59" s="961"/>
      <c r="E59" s="961"/>
      <c r="F59" s="961"/>
      <c r="G59" s="961"/>
      <c r="H59" s="961"/>
      <c r="I59" s="961"/>
      <c r="J59" s="962"/>
      <c r="K59" s="493"/>
      <c r="L59" s="493"/>
      <c r="M59" s="493"/>
      <c r="N59" s="493"/>
      <c r="O59" s="493"/>
      <c r="P59" s="493"/>
    </row>
    <row r="60" spans="2:16" x14ac:dyDescent="0.25">
      <c r="B60" s="960" t="s">
        <v>917</v>
      </c>
      <c r="C60" s="961"/>
      <c r="D60" s="961"/>
      <c r="E60" s="961"/>
      <c r="F60" s="961"/>
      <c r="G60" s="961"/>
      <c r="H60" s="961"/>
      <c r="I60" s="961"/>
      <c r="J60" s="962"/>
      <c r="K60" s="494"/>
      <c r="L60" s="494"/>
      <c r="M60" s="494"/>
      <c r="N60" s="494"/>
      <c r="O60" s="494"/>
      <c r="P60" s="494"/>
    </row>
    <row r="61" spans="2:16" x14ac:dyDescent="0.25">
      <c r="B61" s="960" t="s">
        <v>918</v>
      </c>
      <c r="C61" s="961"/>
      <c r="D61" s="961"/>
      <c r="E61" s="961"/>
      <c r="F61" s="961"/>
      <c r="G61" s="961"/>
      <c r="H61" s="961"/>
      <c r="I61" s="961"/>
      <c r="J61" s="962"/>
      <c r="K61" s="495"/>
      <c r="L61" s="495"/>
      <c r="M61" s="495"/>
      <c r="N61" s="495"/>
      <c r="O61" s="495"/>
      <c r="P61" s="495"/>
    </row>
    <row r="62" spans="2:16" x14ac:dyDescent="0.25">
      <c r="B62" s="960" t="s">
        <v>919</v>
      </c>
      <c r="C62" s="961"/>
      <c r="D62" s="961"/>
      <c r="E62" s="961"/>
      <c r="F62" s="961"/>
      <c r="G62" s="961"/>
      <c r="H62" s="961"/>
      <c r="I62" s="961"/>
      <c r="J62" s="962"/>
      <c r="K62" s="495"/>
      <c r="L62" s="495"/>
      <c r="M62" s="495"/>
      <c r="N62" s="495"/>
      <c r="O62" s="495"/>
      <c r="P62" s="495"/>
    </row>
    <row r="63" spans="2:16" x14ac:dyDescent="0.25">
      <c r="B63" s="960" t="s">
        <v>920</v>
      </c>
      <c r="C63" s="961"/>
      <c r="D63" s="961"/>
      <c r="E63" s="961"/>
      <c r="F63" s="961"/>
      <c r="G63" s="961"/>
      <c r="H63" s="961"/>
      <c r="I63" s="961"/>
      <c r="J63" s="962"/>
      <c r="K63" s="493"/>
      <c r="L63" s="493"/>
      <c r="M63" s="493"/>
      <c r="N63" s="493"/>
      <c r="O63" s="493"/>
      <c r="P63" s="493"/>
    </row>
    <row r="64" spans="2:16" x14ac:dyDescent="0.25">
      <c r="B64" s="960" t="s">
        <v>921</v>
      </c>
      <c r="C64" s="961"/>
      <c r="D64" s="961"/>
      <c r="E64" s="961"/>
      <c r="F64" s="961"/>
      <c r="G64" s="961"/>
      <c r="H64" s="961"/>
      <c r="I64" s="961"/>
      <c r="J64" s="962"/>
      <c r="K64" s="496"/>
      <c r="L64" s="496"/>
      <c r="M64" s="496"/>
      <c r="N64" s="496"/>
      <c r="O64" s="496"/>
      <c r="P64" s="496"/>
    </row>
    <row r="65" spans="2:16" x14ac:dyDescent="0.25">
      <c r="B65" s="960" t="s">
        <v>922</v>
      </c>
      <c r="C65" s="961"/>
      <c r="D65" s="961"/>
      <c r="E65" s="961"/>
      <c r="F65" s="961"/>
      <c r="G65" s="961"/>
      <c r="H65" s="961"/>
      <c r="I65" s="961"/>
      <c r="J65" s="962"/>
      <c r="K65" s="497"/>
      <c r="L65" s="497"/>
      <c r="M65" s="497"/>
      <c r="N65" s="497"/>
      <c r="O65" s="497"/>
      <c r="P65" s="497"/>
    </row>
    <row r="66" spans="2:16" x14ac:dyDescent="0.25">
      <c r="B66" s="963" t="s">
        <v>923</v>
      </c>
      <c r="C66" s="964"/>
      <c r="D66" s="964"/>
      <c r="E66" s="964"/>
      <c r="F66" s="964"/>
      <c r="G66" s="964"/>
      <c r="H66" s="964"/>
      <c r="I66" s="964"/>
      <c r="J66" s="965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25">
      <c r="B67" s="1016" t="s">
        <v>682</v>
      </c>
      <c r="C67" s="1017"/>
      <c r="D67" s="1017"/>
      <c r="E67" s="1017"/>
      <c r="F67" s="1017"/>
      <c r="G67" s="1017"/>
      <c r="H67" s="1017"/>
      <c r="I67" s="1017"/>
      <c r="J67" s="1018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25">
      <c r="B68" s="1012" t="s">
        <v>234</v>
      </c>
      <c r="C68" s="1013"/>
      <c r="D68" s="1013"/>
      <c r="E68" s="1013"/>
      <c r="F68" s="1013"/>
      <c r="G68" s="1013"/>
      <c r="H68" s="1014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25">
      <c r="B69" s="122">
        <v>1</v>
      </c>
      <c r="C69" s="1015"/>
      <c r="D69" s="1008"/>
      <c r="E69" s="1008"/>
      <c r="F69" s="1008"/>
      <c r="G69" s="1008"/>
      <c r="H69" s="1009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25">
      <c r="B70" s="122">
        <v>2</v>
      </c>
      <c r="C70" s="1008"/>
      <c r="D70" s="1008"/>
      <c r="E70" s="1008"/>
      <c r="F70" s="1008"/>
      <c r="G70" s="1008"/>
      <c r="H70" s="1009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25">
      <c r="B71" s="122">
        <v>3</v>
      </c>
      <c r="C71" s="1008"/>
      <c r="D71" s="1008"/>
      <c r="E71" s="1008"/>
      <c r="F71" s="1008"/>
      <c r="G71" s="1008"/>
      <c r="H71" s="1009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25">
      <c r="B72" s="122">
        <v>4</v>
      </c>
      <c r="C72" s="1008"/>
      <c r="D72" s="1008"/>
      <c r="E72" s="1008"/>
      <c r="F72" s="1008"/>
      <c r="G72" s="1008"/>
      <c r="H72" s="1009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25">
      <c r="B73" s="122">
        <v>5</v>
      </c>
      <c r="C73" s="1008"/>
      <c r="D73" s="1008"/>
      <c r="E73" s="1008"/>
      <c r="F73" s="1008"/>
      <c r="G73" s="1008"/>
      <c r="H73" s="1009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25">
      <c r="B74" s="122">
        <v>6</v>
      </c>
      <c r="C74" s="1008"/>
      <c r="D74" s="1008"/>
      <c r="E74" s="1008"/>
      <c r="F74" s="1008"/>
      <c r="G74" s="1008"/>
      <c r="H74" s="1009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25">
      <c r="B75" s="122">
        <v>7</v>
      </c>
      <c r="C75" s="1008"/>
      <c r="D75" s="1008"/>
      <c r="E75" s="1008"/>
      <c r="F75" s="1008"/>
      <c r="G75" s="1008"/>
      <c r="H75" s="1009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25">
      <c r="B76" s="122">
        <v>8</v>
      </c>
      <c r="C76" s="1008"/>
      <c r="D76" s="1008"/>
      <c r="E76" s="1008"/>
      <c r="F76" s="1008"/>
      <c r="G76" s="1008"/>
      <c r="H76" s="1009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25">
      <c r="B77" s="122">
        <v>9</v>
      </c>
      <c r="C77" s="1008"/>
      <c r="D77" s="1008"/>
      <c r="E77" s="1008"/>
      <c r="F77" s="1008"/>
      <c r="G77" s="1008"/>
      <c r="H77" s="1009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25">
      <c r="B78" s="122">
        <v>10</v>
      </c>
      <c r="C78" s="1008"/>
      <c r="D78" s="1008"/>
      <c r="E78" s="1008"/>
      <c r="F78" s="1008"/>
      <c r="G78" s="1008"/>
      <c r="H78" s="1009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25">
      <c r="B79" s="488"/>
      <c r="C79" s="1010" t="s">
        <v>926</v>
      </c>
      <c r="D79" s="1010"/>
      <c r="E79" s="1010"/>
      <c r="F79" s="1010"/>
      <c r="G79" s="1010"/>
      <c r="H79" s="1010"/>
      <c r="I79" s="1010"/>
      <c r="J79" s="1011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25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x14ac:dyDescent="0.25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x14ac:dyDescent="0.25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x14ac:dyDescent="0.25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x14ac:dyDescent="0.25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x14ac:dyDescent="0.25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x14ac:dyDescent="0.25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x14ac:dyDescent="0.25">
      <c r="B87" s="963" t="s">
        <v>923</v>
      </c>
      <c r="C87" s="964"/>
      <c r="D87" s="964"/>
      <c r="E87" s="964"/>
      <c r="F87" s="964"/>
      <c r="G87" s="964"/>
      <c r="H87" s="964"/>
      <c r="I87" s="964"/>
      <c r="J87" s="965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25">
      <c r="B88" s="1016" t="s">
        <v>683</v>
      </c>
      <c r="C88" s="1017"/>
      <c r="D88" s="1017"/>
      <c r="E88" s="1017"/>
      <c r="F88" s="1017"/>
      <c r="G88" s="1017"/>
      <c r="H88" s="1017"/>
      <c r="I88" s="1017"/>
      <c r="J88" s="1017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25">
      <c r="B89" s="1012" t="s">
        <v>234</v>
      </c>
      <c r="C89" s="1013"/>
      <c r="D89" s="1013"/>
      <c r="E89" s="1013"/>
      <c r="F89" s="1013"/>
      <c r="G89" s="1013"/>
      <c r="H89" s="1014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25">
      <c r="B90" s="122">
        <v>1</v>
      </c>
      <c r="C90" s="1008"/>
      <c r="D90" s="1008"/>
      <c r="E90" s="1008"/>
      <c r="F90" s="1008"/>
      <c r="G90" s="1008"/>
      <c r="H90" s="1009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25">
      <c r="B91" s="122">
        <v>2</v>
      </c>
      <c r="C91" s="1008"/>
      <c r="D91" s="1008"/>
      <c r="E91" s="1008"/>
      <c r="F91" s="1008"/>
      <c r="G91" s="1008"/>
      <c r="H91" s="1009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25">
      <c r="B92" s="122">
        <v>3</v>
      </c>
      <c r="C92" s="1008"/>
      <c r="D92" s="1008"/>
      <c r="E92" s="1008"/>
      <c r="F92" s="1008"/>
      <c r="G92" s="1008"/>
      <c r="H92" s="1009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25">
      <c r="B93" s="122">
        <v>4</v>
      </c>
      <c r="C93" s="1008"/>
      <c r="D93" s="1008"/>
      <c r="E93" s="1008"/>
      <c r="F93" s="1008"/>
      <c r="G93" s="1008"/>
      <c r="H93" s="1009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25">
      <c r="B94" s="122">
        <v>5</v>
      </c>
      <c r="C94" s="1008"/>
      <c r="D94" s="1008"/>
      <c r="E94" s="1008"/>
      <c r="F94" s="1008"/>
      <c r="G94" s="1008"/>
      <c r="H94" s="1009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25">
      <c r="B95" s="122">
        <v>6</v>
      </c>
      <c r="C95" s="1008"/>
      <c r="D95" s="1008"/>
      <c r="E95" s="1008"/>
      <c r="F95" s="1008"/>
      <c r="G95" s="1008"/>
      <c r="H95" s="1009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25">
      <c r="B96" s="122">
        <v>7</v>
      </c>
      <c r="C96" s="1008"/>
      <c r="D96" s="1008"/>
      <c r="E96" s="1008"/>
      <c r="F96" s="1008"/>
      <c r="G96" s="1008"/>
      <c r="H96" s="1009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25">
      <c r="B97" s="122">
        <v>8</v>
      </c>
      <c r="C97" s="1008"/>
      <c r="D97" s="1008"/>
      <c r="E97" s="1008"/>
      <c r="F97" s="1008"/>
      <c r="G97" s="1008"/>
      <c r="H97" s="1009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25">
      <c r="B98" s="122">
        <v>9</v>
      </c>
      <c r="C98" s="1008"/>
      <c r="D98" s="1008"/>
      <c r="E98" s="1008"/>
      <c r="F98" s="1008"/>
      <c r="G98" s="1008"/>
      <c r="H98" s="1009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25">
      <c r="B99" s="122">
        <v>10</v>
      </c>
      <c r="C99" s="1008"/>
      <c r="D99" s="1008"/>
      <c r="E99" s="1008"/>
      <c r="F99" s="1008"/>
      <c r="G99" s="1008"/>
      <c r="H99" s="1009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25">
      <c r="B100" s="488"/>
      <c r="C100" s="1010" t="s">
        <v>926</v>
      </c>
      <c r="D100" s="1010"/>
      <c r="E100" s="1010"/>
      <c r="F100" s="1010"/>
      <c r="G100" s="1010"/>
      <c r="H100" s="1010"/>
      <c r="I100" s="1010"/>
      <c r="J100" s="1011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25">
      <c r="B101" s="960" t="s">
        <v>916</v>
      </c>
      <c r="C101" s="961"/>
      <c r="D101" s="961"/>
      <c r="E101" s="961"/>
      <c r="F101" s="961"/>
      <c r="G101" s="961"/>
      <c r="H101" s="961"/>
      <c r="I101" s="961"/>
      <c r="J101" s="962"/>
      <c r="K101" s="493"/>
      <c r="L101" s="493"/>
      <c r="M101" s="493"/>
      <c r="N101" s="493"/>
      <c r="O101" s="493"/>
      <c r="P101" s="493"/>
    </row>
    <row r="102" spans="2:16" x14ac:dyDescent="0.25">
      <c r="B102" s="960" t="s">
        <v>917</v>
      </c>
      <c r="C102" s="961"/>
      <c r="D102" s="961"/>
      <c r="E102" s="961"/>
      <c r="F102" s="961"/>
      <c r="G102" s="961"/>
      <c r="H102" s="961"/>
      <c r="I102" s="961"/>
      <c r="J102" s="962"/>
      <c r="K102" s="494"/>
      <c r="L102" s="494"/>
      <c r="M102" s="494"/>
      <c r="N102" s="494"/>
      <c r="O102" s="494"/>
      <c r="P102" s="494"/>
    </row>
    <row r="103" spans="2:16" x14ac:dyDescent="0.25">
      <c r="B103" s="960" t="s">
        <v>918</v>
      </c>
      <c r="C103" s="961"/>
      <c r="D103" s="961"/>
      <c r="E103" s="961"/>
      <c r="F103" s="961"/>
      <c r="G103" s="961"/>
      <c r="H103" s="961"/>
      <c r="I103" s="961"/>
      <c r="J103" s="962"/>
      <c r="K103" s="495"/>
      <c r="L103" s="495"/>
      <c r="M103" s="495"/>
      <c r="N103" s="495"/>
      <c r="O103" s="495"/>
      <c r="P103" s="495"/>
    </row>
    <row r="104" spans="2:16" x14ac:dyDescent="0.25">
      <c r="B104" s="960" t="s">
        <v>919</v>
      </c>
      <c r="C104" s="961"/>
      <c r="D104" s="961"/>
      <c r="E104" s="961"/>
      <c r="F104" s="961"/>
      <c r="G104" s="961"/>
      <c r="H104" s="961"/>
      <c r="I104" s="961"/>
      <c r="J104" s="962"/>
      <c r="K104" s="495"/>
      <c r="L104" s="495"/>
      <c r="M104" s="495"/>
      <c r="N104" s="495"/>
      <c r="O104" s="495"/>
      <c r="P104" s="495"/>
    </row>
    <row r="105" spans="2:16" x14ac:dyDescent="0.25">
      <c r="B105" s="960" t="s">
        <v>920</v>
      </c>
      <c r="C105" s="961"/>
      <c r="D105" s="961"/>
      <c r="E105" s="961"/>
      <c r="F105" s="961"/>
      <c r="G105" s="961"/>
      <c r="H105" s="961"/>
      <c r="I105" s="961"/>
      <c r="J105" s="962"/>
      <c r="K105" s="493"/>
      <c r="L105" s="493"/>
      <c r="M105" s="493"/>
      <c r="N105" s="493"/>
      <c r="O105" s="493"/>
      <c r="P105" s="493"/>
    </row>
    <row r="106" spans="2:16" x14ac:dyDescent="0.25">
      <c r="B106" s="960" t="s">
        <v>921</v>
      </c>
      <c r="C106" s="961"/>
      <c r="D106" s="961"/>
      <c r="E106" s="961"/>
      <c r="F106" s="961"/>
      <c r="G106" s="961"/>
      <c r="H106" s="961"/>
      <c r="I106" s="961"/>
      <c r="J106" s="962"/>
      <c r="K106" s="496"/>
      <c r="L106" s="496"/>
      <c r="M106" s="496"/>
      <c r="N106" s="496"/>
      <c r="O106" s="496"/>
      <c r="P106" s="496"/>
    </row>
    <row r="107" spans="2:16" x14ac:dyDescent="0.25">
      <c r="B107" s="960" t="s">
        <v>922</v>
      </c>
      <c r="C107" s="961"/>
      <c r="D107" s="961"/>
      <c r="E107" s="961"/>
      <c r="F107" s="961"/>
      <c r="G107" s="961"/>
      <c r="H107" s="961"/>
      <c r="I107" s="961"/>
      <c r="J107" s="962"/>
      <c r="K107" s="497"/>
      <c r="L107" s="497"/>
      <c r="M107" s="497"/>
      <c r="N107" s="497"/>
      <c r="O107" s="497"/>
      <c r="P107" s="497"/>
    </row>
    <row r="108" spans="2:16" x14ac:dyDescent="0.25">
      <c r="B108" s="963" t="s">
        <v>923</v>
      </c>
      <c r="C108" s="964"/>
      <c r="D108" s="964"/>
      <c r="E108" s="964"/>
      <c r="F108" s="964"/>
      <c r="G108" s="964"/>
      <c r="H108" s="964"/>
      <c r="I108" s="964"/>
      <c r="J108" s="965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25">
      <c r="B109" s="1016" t="s">
        <v>687</v>
      </c>
      <c r="C109" s="1017"/>
      <c r="D109" s="1017"/>
      <c r="E109" s="1017"/>
      <c r="F109" s="1017"/>
      <c r="G109" s="1017"/>
      <c r="H109" s="1017"/>
      <c r="I109" s="1017"/>
      <c r="J109" s="1017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25">
      <c r="B110" s="1012" t="s">
        <v>234</v>
      </c>
      <c r="C110" s="1013"/>
      <c r="D110" s="1013"/>
      <c r="E110" s="1013"/>
      <c r="F110" s="1013"/>
      <c r="G110" s="1013"/>
      <c r="H110" s="1014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25">
      <c r="B111" s="122">
        <v>1</v>
      </c>
      <c r="C111" s="1008"/>
      <c r="D111" s="1008"/>
      <c r="E111" s="1008"/>
      <c r="F111" s="1008"/>
      <c r="G111" s="1008"/>
      <c r="H111" s="1009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25">
      <c r="B112" s="122">
        <v>2</v>
      </c>
      <c r="C112" s="1008"/>
      <c r="D112" s="1008"/>
      <c r="E112" s="1008"/>
      <c r="F112" s="1008"/>
      <c r="G112" s="1008"/>
      <c r="H112" s="1009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25">
      <c r="B113" s="122">
        <v>3</v>
      </c>
      <c r="C113" s="1008"/>
      <c r="D113" s="1008"/>
      <c r="E113" s="1008"/>
      <c r="F113" s="1008"/>
      <c r="G113" s="1008"/>
      <c r="H113" s="1009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25">
      <c r="B114" s="122">
        <v>4</v>
      </c>
      <c r="C114" s="1008"/>
      <c r="D114" s="1008"/>
      <c r="E114" s="1008"/>
      <c r="F114" s="1008"/>
      <c r="G114" s="1008"/>
      <c r="H114" s="1009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25">
      <c r="B115" s="122">
        <v>5</v>
      </c>
      <c r="C115" s="1008"/>
      <c r="D115" s="1008"/>
      <c r="E115" s="1008"/>
      <c r="F115" s="1008"/>
      <c r="G115" s="1008"/>
      <c r="H115" s="1009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25">
      <c r="B116" s="122">
        <v>6</v>
      </c>
      <c r="C116" s="1008"/>
      <c r="D116" s="1008"/>
      <c r="E116" s="1008"/>
      <c r="F116" s="1008"/>
      <c r="G116" s="1008"/>
      <c r="H116" s="1009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25">
      <c r="B117" s="122">
        <v>7</v>
      </c>
      <c r="C117" s="1008"/>
      <c r="D117" s="1008"/>
      <c r="E117" s="1008"/>
      <c r="F117" s="1008"/>
      <c r="G117" s="1008"/>
      <c r="H117" s="1009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25">
      <c r="B118" s="122">
        <v>8</v>
      </c>
      <c r="C118" s="1008"/>
      <c r="D118" s="1008"/>
      <c r="E118" s="1008"/>
      <c r="F118" s="1008"/>
      <c r="G118" s="1008"/>
      <c r="H118" s="1009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25">
      <c r="B119" s="122">
        <v>9</v>
      </c>
      <c r="C119" s="1008"/>
      <c r="D119" s="1008"/>
      <c r="E119" s="1008"/>
      <c r="F119" s="1008"/>
      <c r="G119" s="1008"/>
      <c r="H119" s="1009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25">
      <c r="B120" s="122">
        <v>10</v>
      </c>
      <c r="C120" s="1008"/>
      <c r="D120" s="1008"/>
      <c r="E120" s="1008"/>
      <c r="F120" s="1008"/>
      <c r="G120" s="1008"/>
      <c r="H120" s="1009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25">
      <c r="B121" s="488"/>
      <c r="C121" s="1010" t="s">
        <v>926</v>
      </c>
      <c r="D121" s="1010"/>
      <c r="E121" s="1010"/>
      <c r="F121" s="1010"/>
      <c r="G121" s="1010"/>
      <c r="H121" s="1010"/>
      <c r="I121" s="1010"/>
      <c r="J121" s="1011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25">
      <c r="B122" s="960" t="s">
        <v>916</v>
      </c>
      <c r="C122" s="961"/>
      <c r="D122" s="961"/>
      <c r="E122" s="961"/>
      <c r="F122" s="961"/>
      <c r="G122" s="961"/>
      <c r="H122" s="961"/>
      <c r="I122" s="961"/>
      <c r="J122" s="962"/>
      <c r="K122" s="493"/>
      <c r="L122" s="493"/>
      <c r="M122" s="493"/>
      <c r="N122" s="493"/>
      <c r="O122" s="493"/>
      <c r="P122" s="493"/>
    </row>
    <row r="123" spans="2:16" x14ac:dyDescent="0.25">
      <c r="B123" s="960" t="s">
        <v>917</v>
      </c>
      <c r="C123" s="961"/>
      <c r="D123" s="961"/>
      <c r="E123" s="961"/>
      <c r="F123" s="961"/>
      <c r="G123" s="961"/>
      <c r="H123" s="961"/>
      <c r="I123" s="961"/>
      <c r="J123" s="962"/>
      <c r="K123" s="494"/>
      <c r="L123" s="494"/>
      <c r="M123" s="494"/>
      <c r="N123" s="494"/>
      <c r="O123" s="494"/>
      <c r="P123" s="494"/>
    </row>
    <row r="124" spans="2:16" x14ac:dyDescent="0.25">
      <c r="B124" s="960" t="s">
        <v>918</v>
      </c>
      <c r="C124" s="961"/>
      <c r="D124" s="961"/>
      <c r="E124" s="961"/>
      <c r="F124" s="961"/>
      <c r="G124" s="961"/>
      <c r="H124" s="961"/>
      <c r="I124" s="961"/>
      <c r="J124" s="962"/>
      <c r="K124" s="495"/>
      <c r="L124" s="495"/>
      <c r="M124" s="495"/>
      <c r="N124" s="495"/>
      <c r="O124" s="495"/>
      <c r="P124" s="495"/>
    </row>
    <row r="125" spans="2:16" x14ac:dyDescent="0.25">
      <c r="B125" s="960" t="s">
        <v>919</v>
      </c>
      <c r="C125" s="961"/>
      <c r="D125" s="961"/>
      <c r="E125" s="961"/>
      <c r="F125" s="961"/>
      <c r="G125" s="961"/>
      <c r="H125" s="961"/>
      <c r="I125" s="961"/>
      <c r="J125" s="962"/>
      <c r="K125" s="495"/>
      <c r="L125" s="495"/>
      <c r="M125" s="495"/>
      <c r="N125" s="495"/>
      <c r="O125" s="495"/>
      <c r="P125" s="495"/>
    </row>
    <row r="126" spans="2:16" x14ac:dyDescent="0.25">
      <c r="B126" s="960" t="s">
        <v>920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x14ac:dyDescent="0.25">
      <c r="B127" s="960" t="s">
        <v>921</v>
      </c>
      <c r="C127" s="961"/>
      <c r="D127" s="961"/>
      <c r="E127" s="961"/>
      <c r="F127" s="961"/>
      <c r="G127" s="961"/>
      <c r="H127" s="961"/>
      <c r="I127" s="961"/>
      <c r="J127" s="962"/>
      <c r="K127" s="496"/>
      <c r="L127" s="496"/>
      <c r="M127" s="496"/>
      <c r="N127" s="496"/>
      <c r="O127" s="496"/>
      <c r="P127" s="496"/>
    </row>
    <row r="128" spans="2:16" x14ac:dyDescent="0.25">
      <c r="B128" s="960" t="s">
        <v>922</v>
      </c>
      <c r="C128" s="961"/>
      <c r="D128" s="961"/>
      <c r="E128" s="961"/>
      <c r="F128" s="961"/>
      <c r="G128" s="961"/>
      <c r="H128" s="961"/>
      <c r="I128" s="961"/>
      <c r="J128" s="962"/>
      <c r="K128" s="497"/>
      <c r="L128" s="497"/>
      <c r="M128" s="497"/>
      <c r="N128" s="497"/>
      <c r="O128" s="497"/>
      <c r="P128" s="497"/>
    </row>
    <row r="129" spans="2:16" x14ac:dyDescent="0.25">
      <c r="B129" s="963" t="s">
        <v>923</v>
      </c>
      <c r="C129" s="964"/>
      <c r="D129" s="964"/>
      <c r="E129" s="964"/>
      <c r="F129" s="964"/>
      <c r="G129" s="964"/>
      <c r="H129" s="964"/>
      <c r="I129" s="964"/>
      <c r="J129" s="965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25">
      <c r="B130" s="1016" t="s">
        <v>688</v>
      </c>
      <c r="C130" s="1017"/>
      <c r="D130" s="1017"/>
      <c r="E130" s="1017"/>
      <c r="F130" s="1017"/>
      <c r="G130" s="1017"/>
      <c r="H130" s="1017"/>
      <c r="I130" s="1017"/>
      <c r="J130" s="1017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25">
      <c r="B131" s="1012" t="s">
        <v>234</v>
      </c>
      <c r="C131" s="1013"/>
      <c r="D131" s="1013"/>
      <c r="E131" s="1013"/>
      <c r="F131" s="1013"/>
      <c r="G131" s="1013"/>
      <c r="H131" s="1014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25">
      <c r="B132" s="122">
        <v>1</v>
      </c>
      <c r="C132" s="1008"/>
      <c r="D132" s="1008"/>
      <c r="E132" s="1008"/>
      <c r="F132" s="1008"/>
      <c r="G132" s="1008"/>
      <c r="H132" s="1009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25">
      <c r="B133" s="122">
        <v>2</v>
      </c>
      <c r="C133" s="1008"/>
      <c r="D133" s="1008"/>
      <c r="E133" s="1008"/>
      <c r="F133" s="1008"/>
      <c r="G133" s="1008"/>
      <c r="H133" s="1009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25">
      <c r="B134" s="122">
        <v>3</v>
      </c>
      <c r="C134" s="1008"/>
      <c r="D134" s="1008"/>
      <c r="E134" s="1008"/>
      <c r="F134" s="1008"/>
      <c r="G134" s="1008"/>
      <c r="H134" s="1009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25">
      <c r="B135" s="122">
        <v>4</v>
      </c>
      <c r="C135" s="1008"/>
      <c r="D135" s="1008"/>
      <c r="E135" s="1008"/>
      <c r="F135" s="1008"/>
      <c r="G135" s="1008"/>
      <c r="H135" s="1009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25">
      <c r="B136" s="122">
        <v>5</v>
      </c>
      <c r="C136" s="1008"/>
      <c r="D136" s="1008"/>
      <c r="E136" s="1008"/>
      <c r="F136" s="1008"/>
      <c r="G136" s="1008"/>
      <c r="H136" s="1009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25">
      <c r="B137" s="122">
        <v>6</v>
      </c>
      <c r="C137" s="1008"/>
      <c r="D137" s="1008"/>
      <c r="E137" s="1008"/>
      <c r="F137" s="1008"/>
      <c r="G137" s="1008"/>
      <c r="H137" s="1009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25">
      <c r="B138" s="122">
        <v>7</v>
      </c>
      <c r="C138" s="1008"/>
      <c r="D138" s="1008"/>
      <c r="E138" s="1008"/>
      <c r="F138" s="1008"/>
      <c r="G138" s="1008"/>
      <c r="H138" s="1009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25">
      <c r="B139" s="122">
        <v>8</v>
      </c>
      <c r="C139" s="1008"/>
      <c r="D139" s="1008"/>
      <c r="E139" s="1008"/>
      <c r="F139" s="1008"/>
      <c r="G139" s="1008"/>
      <c r="H139" s="1009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25">
      <c r="B140" s="122">
        <v>9</v>
      </c>
      <c r="C140" s="1008"/>
      <c r="D140" s="1008"/>
      <c r="E140" s="1008"/>
      <c r="F140" s="1008"/>
      <c r="G140" s="1008"/>
      <c r="H140" s="1009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25">
      <c r="B141" s="122">
        <v>10</v>
      </c>
      <c r="C141" s="1008"/>
      <c r="D141" s="1008"/>
      <c r="E141" s="1008"/>
      <c r="F141" s="1008"/>
      <c r="G141" s="1008"/>
      <c r="H141" s="1009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25">
      <c r="B142" s="488"/>
      <c r="C142" s="1010" t="s">
        <v>926</v>
      </c>
      <c r="D142" s="1010"/>
      <c r="E142" s="1010"/>
      <c r="F142" s="1010"/>
      <c r="G142" s="1010"/>
      <c r="H142" s="1010"/>
      <c r="I142" s="1010"/>
      <c r="J142" s="1011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25">
      <c r="B143" s="960" t="s">
        <v>916</v>
      </c>
      <c r="C143" s="961"/>
      <c r="D143" s="961"/>
      <c r="E143" s="961"/>
      <c r="F143" s="961"/>
      <c r="G143" s="961"/>
      <c r="H143" s="961"/>
      <c r="I143" s="961"/>
      <c r="J143" s="962"/>
      <c r="K143" s="493"/>
      <c r="L143" s="493"/>
      <c r="M143" s="493"/>
      <c r="N143" s="493"/>
      <c r="O143" s="493"/>
      <c r="P143" s="493"/>
    </row>
    <row r="144" spans="2:16" x14ac:dyDescent="0.25">
      <c r="B144" s="960" t="s">
        <v>917</v>
      </c>
      <c r="C144" s="961"/>
      <c r="D144" s="961"/>
      <c r="E144" s="961"/>
      <c r="F144" s="961"/>
      <c r="G144" s="961"/>
      <c r="H144" s="961"/>
      <c r="I144" s="961"/>
      <c r="J144" s="962"/>
      <c r="K144" s="494"/>
      <c r="L144" s="494"/>
      <c r="M144" s="494"/>
      <c r="N144" s="494"/>
      <c r="O144" s="494"/>
      <c r="P144" s="494"/>
    </row>
    <row r="145" spans="2:16" x14ac:dyDescent="0.25">
      <c r="B145" s="960" t="s">
        <v>918</v>
      </c>
      <c r="C145" s="961"/>
      <c r="D145" s="961"/>
      <c r="E145" s="961"/>
      <c r="F145" s="961"/>
      <c r="G145" s="961"/>
      <c r="H145" s="961"/>
      <c r="I145" s="961"/>
      <c r="J145" s="962"/>
      <c r="K145" s="495"/>
      <c r="L145" s="495"/>
      <c r="M145" s="495"/>
      <c r="N145" s="495"/>
      <c r="O145" s="495"/>
      <c r="P145" s="495"/>
    </row>
    <row r="146" spans="2:16" x14ac:dyDescent="0.25">
      <c r="B146" s="960" t="s">
        <v>919</v>
      </c>
      <c r="C146" s="961"/>
      <c r="D146" s="961"/>
      <c r="E146" s="961"/>
      <c r="F146" s="961"/>
      <c r="G146" s="961"/>
      <c r="H146" s="961"/>
      <c r="I146" s="961"/>
      <c r="J146" s="962"/>
      <c r="K146" s="495"/>
      <c r="L146" s="495"/>
      <c r="M146" s="495"/>
      <c r="N146" s="495"/>
      <c r="O146" s="495"/>
      <c r="P146" s="495"/>
    </row>
    <row r="147" spans="2:16" x14ac:dyDescent="0.25">
      <c r="B147" s="960" t="s">
        <v>920</v>
      </c>
      <c r="C147" s="961"/>
      <c r="D147" s="961"/>
      <c r="E147" s="961"/>
      <c r="F147" s="961"/>
      <c r="G147" s="961"/>
      <c r="H147" s="961"/>
      <c r="I147" s="961"/>
      <c r="J147" s="962"/>
      <c r="K147" s="493"/>
      <c r="L147" s="493"/>
      <c r="M147" s="493"/>
      <c r="N147" s="493"/>
      <c r="O147" s="493"/>
      <c r="P147" s="493"/>
    </row>
    <row r="148" spans="2:16" x14ac:dyDescent="0.25">
      <c r="B148" s="960" t="s">
        <v>921</v>
      </c>
      <c r="C148" s="961"/>
      <c r="D148" s="961"/>
      <c r="E148" s="961"/>
      <c r="F148" s="961"/>
      <c r="G148" s="961"/>
      <c r="H148" s="961"/>
      <c r="I148" s="961"/>
      <c r="J148" s="962"/>
      <c r="K148" s="496"/>
      <c r="L148" s="496"/>
      <c r="M148" s="496"/>
      <c r="N148" s="496"/>
      <c r="O148" s="496"/>
      <c r="P148" s="496"/>
    </row>
    <row r="149" spans="2:16" x14ac:dyDescent="0.25">
      <c r="B149" s="960" t="s">
        <v>922</v>
      </c>
      <c r="C149" s="961"/>
      <c r="D149" s="961"/>
      <c r="E149" s="961"/>
      <c r="F149" s="961"/>
      <c r="G149" s="961"/>
      <c r="H149" s="961"/>
      <c r="I149" s="961"/>
      <c r="J149" s="962"/>
      <c r="K149" s="497"/>
      <c r="L149" s="497"/>
      <c r="M149" s="497"/>
      <c r="N149" s="497"/>
      <c r="O149" s="497"/>
      <c r="P149" s="497"/>
    </row>
    <row r="150" spans="2:16" x14ac:dyDescent="0.25">
      <c r="B150" s="963" t="s">
        <v>923</v>
      </c>
      <c r="C150" s="964"/>
      <c r="D150" s="964"/>
      <c r="E150" s="964"/>
      <c r="F150" s="964"/>
      <c r="G150" s="964"/>
      <c r="H150" s="964"/>
      <c r="I150" s="964"/>
      <c r="J150" s="965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40625" defaultRowHeight="15" x14ac:dyDescent="0.25"/>
  <cols>
    <col min="1" max="2" width="3.5703125" style="377" customWidth="1"/>
    <col min="3" max="8" width="9.140625" style="377"/>
    <col min="9" max="9" width="12.5703125" style="377" customWidth="1"/>
    <col min="10" max="10" width="13.5703125" style="377" bestFit="1" customWidth="1"/>
    <col min="11" max="11" width="15.5703125" style="377" customWidth="1"/>
    <col min="12" max="12" width="15.85546875" style="377" bestFit="1" customWidth="1"/>
    <col min="13" max="13" width="14.5703125" style="377" customWidth="1"/>
    <col min="14" max="14" width="15.5703125" style="377" customWidth="1"/>
    <col min="15" max="16384" width="9.140625" style="377"/>
  </cols>
  <sheetData>
    <row r="2" spans="2:14" ht="22.5" customHeight="1" x14ac:dyDescent="0.25">
      <c r="B2" s="1023" t="s">
        <v>930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</row>
    <row r="3" spans="2:14" x14ac:dyDescent="0.25">
      <c r="B3" s="1040" t="s">
        <v>800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</row>
    <row r="4" spans="2:14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</row>
    <row r="5" spans="2:14" x14ac:dyDescent="0.25">
      <c r="B5" s="1016" t="s">
        <v>678</v>
      </c>
      <c r="C5" s="1017"/>
      <c r="D5" s="1017"/>
      <c r="E5" s="1017"/>
      <c r="F5" s="1017"/>
      <c r="G5" s="1017"/>
      <c r="H5" s="1017"/>
      <c r="I5" s="1017"/>
      <c r="J5" s="1017"/>
      <c r="K5" s="1017"/>
      <c r="L5" s="1017"/>
      <c r="M5" s="1017"/>
      <c r="N5" s="1018"/>
    </row>
    <row r="6" spans="2:14" x14ac:dyDescent="0.25">
      <c r="B6" s="1012" t="s">
        <v>234</v>
      </c>
      <c r="C6" s="1013"/>
      <c r="D6" s="1013"/>
      <c r="E6" s="1013"/>
      <c r="F6" s="1013"/>
      <c r="G6" s="1013"/>
      <c r="H6" s="1014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25">
      <c r="B7" s="122">
        <v>1</v>
      </c>
      <c r="C7" s="1034" t="str">
        <f>IF(ISBLANK('Descarte (ORÇ)'!C6)," ",'Descarte (ORÇ)'!C6)</f>
        <v xml:space="preserve"> </v>
      </c>
      <c r="D7" s="1035"/>
      <c r="E7" s="1035"/>
      <c r="F7" s="1035"/>
      <c r="G7" s="1035"/>
      <c r="H7" s="1036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25">
      <c r="B8" s="122">
        <v>2</v>
      </c>
      <c r="C8" s="1034" t="str">
        <f>IF(ISBLANK('Descarte (ORÇ)'!C7)," ",'Descarte (ORÇ)'!C7)</f>
        <v xml:space="preserve"> </v>
      </c>
      <c r="D8" s="1035"/>
      <c r="E8" s="1035"/>
      <c r="F8" s="1035"/>
      <c r="G8" s="1035"/>
      <c r="H8" s="1036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25">
      <c r="B9" s="122">
        <v>3</v>
      </c>
      <c r="C9" s="1034" t="str">
        <f>IF(ISBLANK('Descarte (ORÇ)'!C8)," ",'Descarte (ORÇ)'!C8)</f>
        <v xml:space="preserve"> </v>
      </c>
      <c r="D9" s="1035"/>
      <c r="E9" s="1035"/>
      <c r="F9" s="1035"/>
      <c r="G9" s="1035"/>
      <c r="H9" s="1036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25">
      <c r="B10" s="122">
        <v>4</v>
      </c>
      <c r="C10" s="1034" t="str">
        <f>IF(ISBLANK('Descarte (ORÇ)'!C9)," ",'Descarte (ORÇ)'!C9)</f>
        <v xml:space="preserve"> </v>
      </c>
      <c r="D10" s="1035"/>
      <c r="E10" s="1035"/>
      <c r="F10" s="1035"/>
      <c r="G10" s="1035"/>
      <c r="H10" s="1036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25">
      <c r="B11" s="122">
        <v>5</v>
      </c>
      <c r="C11" s="1034" t="str">
        <f>IF(ISBLANK('Descarte (ORÇ)'!C10)," ",'Descarte (ORÇ)'!C10)</f>
        <v xml:space="preserve"> </v>
      </c>
      <c r="D11" s="1035"/>
      <c r="E11" s="1035"/>
      <c r="F11" s="1035"/>
      <c r="G11" s="1035"/>
      <c r="H11" s="1036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25">
      <c r="B12" s="122">
        <v>6</v>
      </c>
      <c r="C12" s="1034" t="str">
        <f>IF(ISBLANK('Descarte (ORÇ)'!C11)," ",'Descarte (ORÇ)'!C11)</f>
        <v xml:space="preserve"> </v>
      </c>
      <c r="D12" s="1035"/>
      <c r="E12" s="1035"/>
      <c r="F12" s="1035"/>
      <c r="G12" s="1035"/>
      <c r="H12" s="1036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25">
      <c r="B13" s="122">
        <v>7</v>
      </c>
      <c r="C13" s="1034" t="str">
        <f>IF(ISBLANK('Descarte (ORÇ)'!C12)," ",'Descarte (ORÇ)'!C12)</f>
        <v xml:space="preserve"> </v>
      </c>
      <c r="D13" s="1035"/>
      <c r="E13" s="1035"/>
      <c r="F13" s="1035"/>
      <c r="G13" s="1035"/>
      <c r="H13" s="1036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25">
      <c r="B14" s="122">
        <v>8</v>
      </c>
      <c r="C14" s="1034" t="str">
        <f>IF(ISBLANK('Descarte (ORÇ)'!C13)," ",'Descarte (ORÇ)'!C13)</f>
        <v xml:space="preserve"> </v>
      </c>
      <c r="D14" s="1035"/>
      <c r="E14" s="1035"/>
      <c r="F14" s="1035"/>
      <c r="G14" s="1035"/>
      <c r="H14" s="1036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25">
      <c r="B15" s="122">
        <v>9</v>
      </c>
      <c r="C15" s="1034" t="str">
        <f>IF(ISBLANK('Descarte (ORÇ)'!C14)," ",'Descarte (ORÇ)'!C14)</f>
        <v xml:space="preserve"> </v>
      </c>
      <c r="D15" s="1035"/>
      <c r="E15" s="1035"/>
      <c r="F15" s="1035"/>
      <c r="G15" s="1035"/>
      <c r="H15" s="1036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25">
      <c r="B16" s="122">
        <v>10</v>
      </c>
      <c r="C16" s="1034" t="str">
        <f>IF(ISBLANK('Descarte (ORÇ)'!C15)," ",'Descarte (ORÇ)'!C15)</f>
        <v xml:space="preserve"> </v>
      </c>
      <c r="D16" s="1035"/>
      <c r="E16" s="1035"/>
      <c r="F16" s="1035"/>
      <c r="G16" s="1035"/>
      <c r="H16" s="1036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25">
      <c r="B17" s="126"/>
      <c r="C17" s="1037" t="s">
        <v>260</v>
      </c>
      <c r="D17" s="1037"/>
      <c r="E17" s="1037"/>
      <c r="F17" s="1037"/>
      <c r="G17" s="1037"/>
      <c r="H17" s="1037"/>
      <c r="I17" s="1037"/>
      <c r="J17" s="1038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25">
      <c r="B18" s="1016" t="s">
        <v>680</v>
      </c>
      <c r="C18" s="1017"/>
      <c r="D18" s="1017"/>
      <c r="E18" s="1017"/>
      <c r="F18" s="1017"/>
      <c r="G18" s="1017"/>
      <c r="H18" s="1017"/>
      <c r="I18" s="1017"/>
      <c r="J18" s="1017"/>
      <c r="K18" s="1017"/>
      <c r="L18" s="1017"/>
      <c r="M18" s="1017"/>
      <c r="N18" s="1018"/>
    </row>
    <row r="19" spans="2:14" x14ac:dyDescent="0.25">
      <c r="B19" s="1012" t="s">
        <v>234</v>
      </c>
      <c r="C19" s="1013"/>
      <c r="D19" s="1013"/>
      <c r="E19" s="1013"/>
      <c r="F19" s="1013"/>
      <c r="G19" s="1013"/>
      <c r="H19" s="1014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25">
      <c r="B20" s="122">
        <v>1</v>
      </c>
      <c r="C20" s="1034" t="str">
        <f>IF(ISBLANK('Descarte (ORÇ)'!C27)," ",'Descarte (ORÇ)'!C27)</f>
        <v xml:space="preserve"> </v>
      </c>
      <c r="D20" s="1035"/>
      <c r="E20" s="1035"/>
      <c r="F20" s="1035"/>
      <c r="G20" s="1035"/>
      <c r="H20" s="1036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25">
      <c r="B21" s="122">
        <v>2</v>
      </c>
      <c r="C21" s="1034" t="str">
        <f>IF(ISBLANK('Descarte (ORÇ)'!C28)," ",'Descarte (ORÇ)'!C28)</f>
        <v xml:space="preserve"> </v>
      </c>
      <c r="D21" s="1035"/>
      <c r="E21" s="1035"/>
      <c r="F21" s="1035"/>
      <c r="G21" s="1035"/>
      <c r="H21" s="1036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25">
      <c r="B22" s="122">
        <v>3</v>
      </c>
      <c r="C22" s="1034" t="str">
        <f>IF(ISBLANK('Descarte (ORÇ)'!C29)," ",'Descarte (ORÇ)'!C29)</f>
        <v xml:space="preserve"> </v>
      </c>
      <c r="D22" s="1035"/>
      <c r="E22" s="1035"/>
      <c r="F22" s="1035"/>
      <c r="G22" s="1035"/>
      <c r="H22" s="1036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25">
      <c r="B23" s="122">
        <v>4</v>
      </c>
      <c r="C23" s="1034" t="str">
        <f>IF(ISBLANK('Descarte (ORÇ)'!C30)," ",'Descarte (ORÇ)'!C30)</f>
        <v xml:space="preserve"> </v>
      </c>
      <c r="D23" s="1035"/>
      <c r="E23" s="1035"/>
      <c r="F23" s="1035"/>
      <c r="G23" s="1035"/>
      <c r="H23" s="1036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25">
      <c r="B24" s="122">
        <v>5</v>
      </c>
      <c r="C24" s="1034" t="str">
        <f>IF(ISBLANK('Descarte (ORÇ)'!C31)," ",'Descarte (ORÇ)'!C31)</f>
        <v xml:space="preserve"> </v>
      </c>
      <c r="D24" s="1035"/>
      <c r="E24" s="1035"/>
      <c r="F24" s="1035"/>
      <c r="G24" s="1035"/>
      <c r="H24" s="1036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25">
      <c r="B25" s="122">
        <v>6</v>
      </c>
      <c r="C25" s="1034" t="str">
        <f>IF(ISBLANK('Descarte (ORÇ)'!C32)," ",'Descarte (ORÇ)'!C32)</f>
        <v xml:space="preserve"> </v>
      </c>
      <c r="D25" s="1035"/>
      <c r="E25" s="1035"/>
      <c r="F25" s="1035"/>
      <c r="G25" s="1035"/>
      <c r="H25" s="1036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25">
      <c r="B26" s="122">
        <v>7</v>
      </c>
      <c r="C26" s="1034" t="str">
        <f>IF(ISBLANK('Descarte (ORÇ)'!C33)," ",'Descarte (ORÇ)'!C33)</f>
        <v xml:space="preserve"> </v>
      </c>
      <c r="D26" s="1035"/>
      <c r="E26" s="1035"/>
      <c r="F26" s="1035"/>
      <c r="G26" s="1035"/>
      <c r="H26" s="1036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25">
      <c r="B27" s="122">
        <v>8</v>
      </c>
      <c r="C27" s="1034" t="str">
        <f>IF(ISBLANK('Descarte (ORÇ)'!C34)," ",'Descarte (ORÇ)'!C34)</f>
        <v xml:space="preserve"> </v>
      </c>
      <c r="D27" s="1035"/>
      <c r="E27" s="1035"/>
      <c r="F27" s="1035"/>
      <c r="G27" s="1035"/>
      <c r="H27" s="1036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25">
      <c r="B28" s="122">
        <v>9</v>
      </c>
      <c r="C28" s="1034" t="str">
        <f>IF(ISBLANK('Descarte (ORÇ)'!C35)," ",'Descarte (ORÇ)'!C35)</f>
        <v xml:space="preserve"> </v>
      </c>
      <c r="D28" s="1035"/>
      <c r="E28" s="1035"/>
      <c r="F28" s="1035"/>
      <c r="G28" s="1035"/>
      <c r="H28" s="1036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25">
      <c r="B29" s="122">
        <v>10</v>
      </c>
      <c r="C29" s="1034" t="str">
        <f>IF(ISBLANK('Descarte (ORÇ)'!C36)," ",'Descarte (ORÇ)'!C36)</f>
        <v xml:space="preserve"> </v>
      </c>
      <c r="D29" s="1035"/>
      <c r="E29" s="1035"/>
      <c r="F29" s="1035"/>
      <c r="G29" s="1035"/>
      <c r="H29" s="1036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25">
      <c r="B30" s="126"/>
      <c r="C30" s="1037" t="s">
        <v>261</v>
      </c>
      <c r="D30" s="1037"/>
      <c r="E30" s="1037"/>
      <c r="F30" s="1037"/>
      <c r="G30" s="1037"/>
      <c r="H30" s="1037"/>
      <c r="I30" s="1037"/>
      <c r="J30" s="1038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25">
      <c r="B31" s="1016" t="s">
        <v>681</v>
      </c>
      <c r="C31" s="1017"/>
      <c r="D31" s="1017"/>
      <c r="E31" s="1017"/>
      <c r="F31" s="1017"/>
      <c r="G31" s="1017"/>
      <c r="H31" s="1017"/>
      <c r="I31" s="1017"/>
      <c r="J31" s="1017"/>
      <c r="K31" s="1017"/>
      <c r="L31" s="1017"/>
      <c r="M31" s="1017"/>
      <c r="N31" s="1018"/>
    </row>
    <row r="32" spans="2:14" x14ac:dyDescent="0.25">
      <c r="B32" s="1012" t="s">
        <v>234</v>
      </c>
      <c r="C32" s="1013"/>
      <c r="D32" s="1013"/>
      <c r="E32" s="1013"/>
      <c r="F32" s="1013"/>
      <c r="G32" s="1013"/>
      <c r="H32" s="1014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25">
      <c r="B33" s="122">
        <v>1</v>
      </c>
      <c r="C33" s="1034" t="str">
        <f>IF(ISBLANK('Descarte (ORÇ)'!C48)," ",'Descarte (ORÇ)'!C48)</f>
        <v xml:space="preserve"> </v>
      </c>
      <c r="D33" s="1035"/>
      <c r="E33" s="1035"/>
      <c r="F33" s="1035"/>
      <c r="G33" s="1035"/>
      <c r="H33" s="1036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25">
      <c r="B34" s="122">
        <v>2</v>
      </c>
      <c r="C34" s="1034" t="str">
        <f>IF(ISBLANK('Descarte (ORÇ)'!C49)," ",'Descarte (ORÇ)'!C49)</f>
        <v xml:space="preserve"> </v>
      </c>
      <c r="D34" s="1035"/>
      <c r="E34" s="1035"/>
      <c r="F34" s="1035"/>
      <c r="G34" s="1035"/>
      <c r="H34" s="1036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25">
      <c r="B35" s="122">
        <v>3</v>
      </c>
      <c r="C35" s="1034" t="str">
        <f>IF(ISBLANK('Descarte (ORÇ)'!C50)," ",'Descarte (ORÇ)'!C50)</f>
        <v xml:space="preserve"> </v>
      </c>
      <c r="D35" s="1035"/>
      <c r="E35" s="1035"/>
      <c r="F35" s="1035"/>
      <c r="G35" s="1035"/>
      <c r="H35" s="1036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25">
      <c r="B36" s="122">
        <v>4</v>
      </c>
      <c r="C36" s="1034" t="str">
        <f>IF(ISBLANK('Descarte (ORÇ)'!C51)," ",'Descarte (ORÇ)'!C51)</f>
        <v xml:space="preserve"> </v>
      </c>
      <c r="D36" s="1035"/>
      <c r="E36" s="1035"/>
      <c r="F36" s="1035"/>
      <c r="G36" s="1035"/>
      <c r="H36" s="1036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25">
      <c r="B37" s="122">
        <v>5</v>
      </c>
      <c r="C37" s="1034" t="str">
        <f>IF(ISBLANK('Descarte (ORÇ)'!C52)," ",'Descarte (ORÇ)'!C52)</f>
        <v xml:space="preserve"> </v>
      </c>
      <c r="D37" s="1035"/>
      <c r="E37" s="1035"/>
      <c r="F37" s="1035"/>
      <c r="G37" s="1035"/>
      <c r="H37" s="1036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25">
      <c r="B38" s="122">
        <v>6</v>
      </c>
      <c r="C38" s="1034" t="str">
        <f>IF(ISBLANK('Descarte (ORÇ)'!C53)," ",'Descarte (ORÇ)'!C53)</f>
        <v xml:space="preserve"> </v>
      </c>
      <c r="D38" s="1035"/>
      <c r="E38" s="1035"/>
      <c r="F38" s="1035"/>
      <c r="G38" s="1035"/>
      <c r="H38" s="1036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25">
      <c r="B39" s="122">
        <v>7</v>
      </c>
      <c r="C39" s="1034" t="str">
        <f>IF(ISBLANK('Descarte (ORÇ)'!C54)," ",'Descarte (ORÇ)'!C54)</f>
        <v xml:space="preserve"> </v>
      </c>
      <c r="D39" s="1035"/>
      <c r="E39" s="1035"/>
      <c r="F39" s="1035"/>
      <c r="G39" s="1035"/>
      <c r="H39" s="1036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25">
      <c r="B40" s="122">
        <v>8</v>
      </c>
      <c r="C40" s="1034" t="str">
        <f>IF(ISBLANK('Descarte (ORÇ)'!C55)," ",'Descarte (ORÇ)'!C55)</f>
        <v xml:space="preserve"> </v>
      </c>
      <c r="D40" s="1035"/>
      <c r="E40" s="1035"/>
      <c r="F40" s="1035"/>
      <c r="G40" s="1035"/>
      <c r="H40" s="1036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25">
      <c r="B41" s="122">
        <v>9</v>
      </c>
      <c r="C41" s="1034" t="str">
        <f>IF(ISBLANK('Descarte (ORÇ)'!C56)," ",'Descarte (ORÇ)'!C56)</f>
        <v xml:space="preserve"> </v>
      </c>
      <c r="D41" s="1035"/>
      <c r="E41" s="1035"/>
      <c r="F41" s="1035"/>
      <c r="G41" s="1035"/>
      <c r="H41" s="1036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25">
      <c r="B42" s="122">
        <v>10</v>
      </c>
      <c r="C42" s="1034" t="str">
        <f>IF(ISBLANK('Descarte (ORÇ)'!C57)," ",'Descarte (ORÇ)'!C57)</f>
        <v xml:space="preserve"> </v>
      </c>
      <c r="D42" s="1035"/>
      <c r="E42" s="1035"/>
      <c r="F42" s="1035"/>
      <c r="G42" s="1035"/>
      <c r="H42" s="1036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25">
      <c r="B43" s="126"/>
      <c r="C43" s="1037" t="s">
        <v>689</v>
      </c>
      <c r="D43" s="1037"/>
      <c r="E43" s="1037"/>
      <c r="F43" s="1037"/>
      <c r="G43" s="1037"/>
      <c r="H43" s="1037"/>
      <c r="I43" s="1037"/>
      <c r="J43" s="1038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25">
      <c r="B44" s="1016" t="s">
        <v>682</v>
      </c>
      <c r="C44" s="1017"/>
      <c r="D44" s="1017"/>
      <c r="E44" s="1017"/>
      <c r="F44" s="1017"/>
      <c r="G44" s="1017"/>
      <c r="H44" s="1017"/>
      <c r="I44" s="1017"/>
      <c r="J44" s="1017"/>
      <c r="K44" s="1017"/>
      <c r="L44" s="1017"/>
      <c r="M44" s="1017"/>
      <c r="N44" s="1018"/>
    </row>
    <row r="45" spans="2:14" x14ac:dyDescent="0.25">
      <c r="B45" s="1012" t="s">
        <v>234</v>
      </c>
      <c r="C45" s="1013"/>
      <c r="D45" s="1013"/>
      <c r="E45" s="1013"/>
      <c r="F45" s="1013"/>
      <c r="G45" s="1013"/>
      <c r="H45" s="1014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25">
      <c r="B46" s="122">
        <v>1</v>
      </c>
      <c r="C46" s="1034" t="str">
        <f>IF(ISBLANK('Descarte (ORÇ)'!C69)," ",'Descarte (ORÇ)'!C69)</f>
        <v xml:space="preserve"> </v>
      </c>
      <c r="D46" s="1035"/>
      <c r="E46" s="1035"/>
      <c r="F46" s="1035"/>
      <c r="G46" s="1035"/>
      <c r="H46" s="1036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25">
      <c r="B47" s="122">
        <v>2</v>
      </c>
      <c r="C47" s="1034" t="str">
        <f>IF(ISBLANK('Descarte (ORÇ)'!C70)," ",'Descarte (ORÇ)'!C70)</f>
        <v xml:space="preserve"> </v>
      </c>
      <c r="D47" s="1035"/>
      <c r="E47" s="1035"/>
      <c r="F47" s="1035"/>
      <c r="G47" s="1035"/>
      <c r="H47" s="1036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25">
      <c r="B48" s="122">
        <v>3</v>
      </c>
      <c r="C48" s="1034" t="str">
        <f>IF(ISBLANK('Descarte (ORÇ)'!C71)," ",'Descarte (ORÇ)'!C71)</f>
        <v xml:space="preserve"> </v>
      </c>
      <c r="D48" s="1035"/>
      <c r="E48" s="1035"/>
      <c r="F48" s="1035"/>
      <c r="G48" s="1035"/>
      <c r="H48" s="1036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25">
      <c r="B49" s="122">
        <v>4</v>
      </c>
      <c r="C49" s="1034" t="str">
        <f>IF(ISBLANK('Descarte (ORÇ)'!C72)," ",'Descarte (ORÇ)'!C72)</f>
        <v xml:space="preserve"> </v>
      </c>
      <c r="D49" s="1035"/>
      <c r="E49" s="1035"/>
      <c r="F49" s="1035"/>
      <c r="G49" s="1035"/>
      <c r="H49" s="1036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25">
      <c r="B50" s="122">
        <v>5</v>
      </c>
      <c r="C50" s="1034" t="str">
        <f>IF(ISBLANK('Descarte (ORÇ)'!C73)," ",'Descarte (ORÇ)'!C73)</f>
        <v xml:space="preserve"> </v>
      </c>
      <c r="D50" s="1035"/>
      <c r="E50" s="1035"/>
      <c r="F50" s="1035"/>
      <c r="G50" s="1035"/>
      <c r="H50" s="1036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25">
      <c r="B51" s="122">
        <v>6</v>
      </c>
      <c r="C51" s="1034" t="str">
        <f>IF(ISBLANK('Descarte (ORÇ)'!C74)," ",'Descarte (ORÇ)'!C74)</f>
        <v xml:space="preserve"> </v>
      </c>
      <c r="D51" s="1035"/>
      <c r="E51" s="1035"/>
      <c r="F51" s="1035"/>
      <c r="G51" s="1035"/>
      <c r="H51" s="1036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25">
      <c r="B52" s="122">
        <v>7</v>
      </c>
      <c r="C52" s="1034" t="str">
        <f>IF(ISBLANK('Descarte (ORÇ)'!C75)," ",'Descarte (ORÇ)'!C75)</f>
        <v xml:space="preserve"> </v>
      </c>
      <c r="D52" s="1035"/>
      <c r="E52" s="1035"/>
      <c r="F52" s="1035"/>
      <c r="G52" s="1035"/>
      <c r="H52" s="1036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25">
      <c r="B53" s="122">
        <v>8</v>
      </c>
      <c r="C53" s="1034" t="str">
        <f>IF(ISBLANK('Descarte (ORÇ)'!C76)," ",'Descarte (ORÇ)'!C76)</f>
        <v xml:space="preserve"> </v>
      </c>
      <c r="D53" s="1035"/>
      <c r="E53" s="1035"/>
      <c r="F53" s="1035"/>
      <c r="G53" s="1035"/>
      <c r="H53" s="1036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25">
      <c r="B54" s="122">
        <v>9</v>
      </c>
      <c r="C54" s="1034" t="str">
        <f>IF(ISBLANK('Descarte (ORÇ)'!C77)," ",'Descarte (ORÇ)'!C77)</f>
        <v xml:space="preserve"> </v>
      </c>
      <c r="D54" s="1035"/>
      <c r="E54" s="1035"/>
      <c r="F54" s="1035"/>
      <c r="G54" s="1035"/>
      <c r="H54" s="1036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25">
      <c r="B55" s="122">
        <v>10</v>
      </c>
      <c r="C55" s="1034" t="str">
        <f>IF(ISBLANK('Descarte (ORÇ)'!C78)," ",'Descarte (ORÇ)'!C78)</f>
        <v xml:space="preserve"> </v>
      </c>
      <c r="D55" s="1035"/>
      <c r="E55" s="1035"/>
      <c r="F55" s="1035"/>
      <c r="G55" s="1035"/>
      <c r="H55" s="1036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25">
      <c r="B56" s="126"/>
      <c r="C56" s="1037" t="s">
        <v>262</v>
      </c>
      <c r="D56" s="1037"/>
      <c r="E56" s="1037"/>
      <c r="F56" s="1037"/>
      <c r="G56" s="1037"/>
      <c r="H56" s="1037"/>
      <c r="I56" s="1037"/>
      <c r="J56" s="1038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25">
      <c r="B57" s="1016" t="s">
        <v>683</v>
      </c>
      <c r="C57" s="1017"/>
      <c r="D57" s="1017"/>
      <c r="E57" s="1017"/>
      <c r="F57" s="1017"/>
      <c r="G57" s="1017"/>
      <c r="H57" s="1017"/>
      <c r="I57" s="1017"/>
      <c r="J57" s="1017"/>
      <c r="K57" s="1017"/>
      <c r="L57" s="1017"/>
      <c r="M57" s="1017"/>
      <c r="N57" s="1018"/>
    </row>
    <row r="58" spans="2:14" x14ac:dyDescent="0.25">
      <c r="B58" s="1012" t="s">
        <v>234</v>
      </c>
      <c r="C58" s="1013"/>
      <c r="D58" s="1013"/>
      <c r="E58" s="1013"/>
      <c r="F58" s="1013"/>
      <c r="G58" s="1013"/>
      <c r="H58" s="1014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25">
      <c r="B59" s="122">
        <v>1</v>
      </c>
      <c r="C59" s="1034" t="str">
        <f>IF(ISBLANK('Descarte (ORÇ)'!C90)," ",'Descarte (ORÇ)'!C90)</f>
        <v xml:space="preserve"> </v>
      </c>
      <c r="D59" s="1035"/>
      <c r="E59" s="1035"/>
      <c r="F59" s="1035"/>
      <c r="G59" s="1035"/>
      <c r="H59" s="1036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25">
      <c r="B60" s="122">
        <v>2</v>
      </c>
      <c r="C60" s="1034" t="str">
        <f>IF(ISBLANK('Descarte (ORÇ)'!C91)," ",'Descarte (ORÇ)'!C91)</f>
        <v xml:space="preserve"> </v>
      </c>
      <c r="D60" s="1035"/>
      <c r="E60" s="1035"/>
      <c r="F60" s="1035"/>
      <c r="G60" s="1035"/>
      <c r="H60" s="1036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25">
      <c r="B61" s="122">
        <v>3</v>
      </c>
      <c r="C61" s="1034" t="str">
        <f>IF(ISBLANK('Descarte (ORÇ)'!C92)," ",'Descarte (ORÇ)'!C92)</f>
        <v xml:space="preserve"> </v>
      </c>
      <c r="D61" s="1035"/>
      <c r="E61" s="1035"/>
      <c r="F61" s="1035"/>
      <c r="G61" s="1035"/>
      <c r="H61" s="1036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25">
      <c r="B62" s="122">
        <v>4</v>
      </c>
      <c r="C62" s="1034" t="str">
        <f>IF(ISBLANK('Descarte (ORÇ)'!C93)," ",'Descarte (ORÇ)'!C93)</f>
        <v xml:space="preserve"> </v>
      </c>
      <c r="D62" s="1035"/>
      <c r="E62" s="1035"/>
      <c r="F62" s="1035"/>
      <c r="G62" s="1035"/>
      <c r="H62" s="1036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25">
      <c r="B63" s="122">
        <v>5</v>
      </c>
      <c r="C63" s="1034" t="str">
        <f>IF(ISBLANK('Descarte (ORÇ)'!C94)," ",'Descarte (ORÇ)'!C94)</f>
        <v xml:space="preserve"> </v>
      </c>
      <c r="D63" s="1035"/>
      <c r="E63" s="1035"/>
      <c r="F63" s="1035"/>
      <c r="G63" s="1035"/>
      <c r="H63" s="1036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25">
      <c r="B64" s="122">
        <v>6</v>
      </c>
      <c r="C64" s="1034" t="str">
        <f>IF(ISBLANK('Descarte (ORÇ)'!C95)," ",'Descarte (ORÇ)'!C95)</f>
        <v xml:space="preserve"> </v>
      </c>
      <c r="D64" s="1035"/>
      <c r="E64" s="1035"/>
      <c r="F64" s="1035"/>
      <c r="G64" s="1035"/>
      <c r="H64" s="1036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25">
      <c r="B65" s="122">
        <v>7</v>
      </c>
      <c r="C65" s="1034" t="str">
        <f>IF(ISBLANK('Descarte (ORÇ)'!C96)," ",'Descarte (ORÇ)'!C96)</f>
        <v xml:space="preserve"> </v>
      </c>
      <c r="D65" s="1035"/>
      <c r="E65" s="1035"/>
      <c r="F65" s="1035"/>
      <c r="G65" s="1035"/>
      <c r="H65" s="1036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25">
      <c r="B66" s="122">
        <v>8</v>
      </c>
      <c r="C66" s="1034" t="str">
        <f>IF(ISBLANK('Descarte (ORÇ)'!C97)," ",'Descarte (ORÇ)'!C97)</f>
        <v xml:space="preserve"> </v>
      </c>
      <c r="D66" s="1035"/>
      <c r="E66" s="1035"/>
      <c r="F66" s="1035"/>
      <c r="G66" s="1035"/>
      <c r="H66" s="1036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25">
      <c r="B67" s="122">
        <v>9</v>
      </c>
      <c r="C67" s="1034" t="str">
        <f>IF(ISBLANK('Descarte (ORÇ)'!C98)," ",'Descarte (ORÇ)'!C98)</f>
        <v xml:space="preserve"> </v>
      </c>
      <c r="D67" s="1035"/>
      <c r="E67" s="1035"/>
      <c r="F67" s="1035"/>
      <c r="G67" s="1035"/>
      <c r="H67" s="1036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25">
      <c r="B68" s="122">
        <v>10</v>
      </c>
      <c r="C68" s="1034" t="str">
        <f>IF(ISBLANK('Descarte (ORÇ)'!C99)," ",'Descarte (ORÇ)'!C99)</f>
        <v xml:space="preserve"> </v>
      </c>
      <c r="D68" s="1035"/>
      <c r="E68" s="1035"/>
      <c r="F68" s="1035"/>
      <c r="G68" s="1035"/>
      <c r="H68" s="1036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25">
      <c r="B69" s="126"/>
      <c r="C69" s="1037" t="s">
        <v>263</v>
      </c>
      <c r="D69" s="1037"/>
      <c r="E69" s="1037"/>
      <c r="F69" s="1037"/>
      <c r="G69" s="1037"/>
      <c r="H69" s="1037"/>
      <c r="I69" s="1037"/>
      <c r="J69" s="1038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25">
      <c r="B70" s="1016" t="s">
        <v>687</v>
      </c>
      <c r="C70" s="1017"/>
      <c r="D70" s="1017"/>
      <c r="E70" s="1017"/>
      <c r="F70" s="1017"/>
      <c r="G70" s="1017"/>
      <c r="H70" s="1017"/>
      <c r="I70" s="1017"/>
      <c r="J70" s="1017"/>
      <c r="K70" s="1017"/>
      <c r="L70" s="1017"/>
      <c r="M70" s="1017"/>
      <c r="N70" s="1018"/>
    </row>
    <row r="71" spans="2:14" x14ac:dyDescent="0.25">
      <c r="B71" s="1012" t="s">
        <v>234</v>
      </c>
      <c r="C71" s="1013"/>
      <c r="D71" s="1013"/>
      <c r="E71" s="1013"/>
      <c r="F71" s="1013"/>
      <c r="G71" s="1013"/>
      <c r="H71" s="1014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25">
      <c r="B72" s="122">
        <v>1</v>
      </c>
      <c r="C72" s="1034" t="str">
        <f>IF(ISBLANK('Descarte (ORÇ)'!C111)," ",'Descarte (ORÇ)'!C111)</f>
        <v xml:space="preserve"> </v>
      </c>
      <c r="D72" s="1035"/>
      <c r="E72" s="1035"/>
      <c r="F72" s="1035"/>
      <c r="G72" s="1035"/>
      <c r="H72" s="1036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25">
      <c r="B73" s="122">
        <v>2</v>
      </c>
      <c r="C73" s="1034" t="str">
        <f>IF(ISBLANK('Descarte (ORÇ)'!C112)," ",'Descarte (ORÇ)'!C112)</f>
        <v xml:space="preserve"> </v>
      </c>
      <c r="D73" s="1035"/>
      <c r="E73" s="1035"/>
      <c r="F73" s="1035"/>
      <c r="G73" s="1035"/>
      <c r="H73" s="1036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25">
      <c r="B74" s="122">
        <v>3</v>
      </c>
      <c r="C74" s="1034" t="str">
        <f>IF(ISBLANK('Descarte (ORÇ)'!C113)," ",'Descarte (ORÇ)'!C113)</f>
        <v xml:space="preserve"> </v>
      </c>
      <c r="D74" s="1035"/>
      <c r="E74" s="1035"/>
      <c r="F74" s="1035"/>
      <c r="G74" s="1035"/>
      <c r="H74" s="1036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25">
      <c r="B75" s="122">
        <v>4</v>
      </c>
      <c r="C75" s="1034" t="str">
        <f>IF(ISBLANK('Descarte (ORÇ)'!C114)," ",'Descarte (ORÇ)'!C114)</f>
        <v xml:space="preserve"> </v>
      </c>
      <c r="D75" s="1035"/>
      <c r="E75" s="1035"/>
      <c r="F75" s="1035"/>
      <c r="G75" s="1035"/>
      <c r="H75" s="1036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25">
      <c r="B76" s="122">
        <v>5</v>
      </c>
      <c r="C76" s="1034" t="str">
        <f>IF(ISBLANK('Descarte (ORÇ)'!C115)," ",'Descarte (ORÇ)'!C115)</f>
        <v xml:space="preserve"> </v>
      </c>
      <c r="D76" s="1035"/>
      <c r="E76" s="1035"/>
      <c r="F76" s="1035"/>
      <c r="G76" s="1035"/>
      <c r="H76" s="1036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25">
      <c r="B77" s="122">
        <v>6</v>
      </c>
      <c r="C77" s="1034" t="str">
        <f>IF(ISBLANK('Descarte (ORÇ)'!C116)," ",'Descarte (ORÇ)'!C116)</f>
        <v xml:space="preserve"> </v>
      </c>
      <c r="D77" s="1035"/>
      <c r="E77" s="1035"/>
      <c r="F77" s="1035"/>
      <c r="G77" s="1035"/>
      <c r="H77" s="1036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25">
      <c r="B78" s="122">
        <v>7</v>
      </c>
      <c r="C78" s="1034" t="str">
        <f>IF(ISBLANK('Descarte (ORÇ)'!C117)," ",'Descarte (ORÇ)'!C117)</f>
        <v xml:space="preserve"> </v>
      </c>
      <c r="D78" s="1035"/>
      <c r="E78" s="1035"/>
      <c r="F78" s="1035"/>
      <c r="G78" s="1035"/>
      <c r="H78" s="1036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25">
      <c r="B79" s="122">
        <v>8</v>
      </c>
      <c r="C79" s="1034" t="str">
        <f>IF(ISBLANK('Descarte (ORÇ)'!C118)," ",'Descarte (ORÇ)'!C118)</f>
        <v xml:space="preserve"> </v>
      </c>
      <c r="D79" s="1035"/>
      <c r="E79" s="1035"/>
      <c r="F79" s="1035"/>
      <c r="G79" s="1035"/>
      <c r="H79" s="1036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25">
      <c r="B80" s="122">
        <v>9</v>
      </c>
      <c r="C80" s="1034" t="str">
        <f>IF(ISBLANK('Descarte (ORÇ)'!C119)," ",'Descarte (ORÇ)'!C119)</f>
        <v xml:space="preserve"> </v>
      </c>
      <c r="D80" s="1035"/>
      <c r="E80" s="1035"/>
      <c r="F80" s="1035"/>
      <c r="G80" s="1035"/>
      <c r="H80" s="1036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25">
      <c r="B81" s="122">
        <v>10</v>
      </c>
      <c r="C81" s="1034" t="str">
        <f>IF(ISBLANK('Descarte (ORÇ)'!C120)," ",'Descarte (ORÇ)'!C120)</f>
        <v xml:space="preserve"> </v>
      </c>
      <c r="D81" s="1035"/>
      <c r="E81" s="1035"/>
      <c r="F81" s="1035"/>
      <c r="G81" s="1035"/>
      <c r="H81" s="1036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25">
      <c r="B82" s="126"/>
      <c r="C82" s="1037" t="s">
        <v>264</v>
      </c>
      <c r="D82" s="1037"/>
      <c r="E82" s="1037"/>
      <c r="F82" s="1037"/>
      <c r="G82" s="1037"/>
      <c r="H82" s="1037"/>
      <c r="I82" s="1037"/>
      <c r="J82" s="1038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25">
      <c r="B83" s="1016" t="s">
        <v>688</v>
      </c>
      <c r="C83" s="1017"/>
      <c r="D83" s="1017"/>
      <c r="E83" s="1017"/>
      <c r="F83" s="1017"/>
      <c r="G83" s="1017"/>
      <c r="H83" s="1017"/>
      <c r="I83" s="1017"/>
      <c r="J83" s="1017"/>
      <c r="K83" s="1017"/>
      <c r="L83" s="1017"/>
      <c r="M83" s="1017"/>
      <c r="N83" s="1018"/>
    </row>
    <row r="84" spans="2:14" x14ac:dyDescent="0.25">
      <c r="B84" s="1012" t="s">
        <v>234</v>
      </c>
      <c r="C84" s="1013"/>
      <c r="D84" s="1013"/>
      <c r="E84" s="1013"/>
      <c r="F84" s="1013"/>
      <c r="G84" s="1013"/>
      <c r="H84" s="1014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25">
      <c r="B85" s="122">
        <v>1</v>
      </c>
      <c r="C85" s="1034" t="str">
        <f>IF(ISBLANK('Descarte (ORÇ)'!C132)," ",'Descarte (ORÇ)'!C132)</f>
        <v xml:space="preserve"> </v>
      </c>
      <c r="D85" s="1035"/>
      <c r="E85" s="1035"/>
      <c r="F85" s="1035"/>
      <c r="G85" s="1035"/>
      <c r="H85" s="1036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25">
      <c r="B86" s="122">
        <v>2</v>
      </c>
      <c r="C86" s="1034" t="str">
        <f>IF(ISBLANK('Descarte (ORÇ)'!C133)," ",'Descarte (ORÇ)'!C133)</f>
        <v xml:space="preserve"> </v>
      </c>
      <c r="D86" s="1035"/>
      <c r="E86" s="1035"/>
      <c r="F86" s="1035"/>
      <c r="G86" s="1035"/>
      <c r="H86" s="1036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25">
      <c r="B87" s="122">
        <v>3</v>
      </c>
      <c r="C87" s="1034" t="str">
        <f>IF(ISBLANK('Descarte (ORÇ)'!C134)," ",'Descarte (ORÇ)'!C134)</f>
        <v xml:space="preserve"> </v>
      </c>
      <c r="D87" s="1035"/>
      <c r="E87" s="1035"/>
      <c r="F87" s="1035"/>
      <c r="G87" s="1035"/>
      <c r="H87" s="1036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25">
      <c r="B88" s="122">
        <v>4</v>
      </c>
      <c r="C88" s="1034" t="str">
        <f>IF(ISBLANK('Descarte (ORÇ)'!C135)," ",'Descarte (ORÇ)'!C135)</f>
        <v xml:space="preserve"> </v>
      </c>
      <c r="D88" s="1035"/>
      <c r="E88" s="1035"/>
      <c r="F88" s="1035"/>
      <c r="G88" s="1035"/>
      <c r="H88" s="1036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25">
      <c r="B89" s="122">
        <v>5</v>
      </c>
      <c r="C89" s="1034" t="str">
        <f>IF(ISBLANK('Descarte (ORÇ)'!C136)," ",'Descarte (ORÇ)'!C136)</f>
        <v xml:space="preserve"> </v>
      </c>
      <c r="D89" s="1035"/>
      <c r="E89" s="1035"/>
      <c r="F89" s="1035"/>
      <c r="G89" s="1035"/>
      <c r="H89" s="1036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25">
      <c r="B90" s="122">
        <v>6</v>
      </c>
      <c r="C90" s="1034" t="str">
        <f>IF(ISBLANK('Descarte (ORÇ)'!C137)," ",'Descarte (ORÇ)'!C137)</f>
        <v xml:space="preserve"> </v>
      </c>
      <c r="D90" s="1035"/>
      <c r="E90" s="1035"/>
      <c r="F90" s="1035"/>
      <c r="G90" s="1035"/>
      <c r="H90" s="1036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25">
      <c r="B91" s="122">
        <v>7</v>
      </c>
      <c r="C91" s="1034" t="str">
        <f>IF(ISBLANK('Descarte (ORÇ)'!C138)," ",'Descarte (ORÇ)'!C138)</f>
        <v xml:space="preserve"> </v>
      </c>
      <c r="D91" s="1035"/>
      <c r="E91" s="1035"/>
      <c r="F91" s="1035"/>
      <c r="G91" s="1035"/>
      <c r="H91" s="1036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25">
      <c r="B92" s="122">
        <v>8</v>
      </c>
      <c r="C92" s="1034" t="str">
        <f>IF(ISBLANK('Descarte (ORÇ)'!C139)," ",'Descarte (ORÇ)'!C139)</f>
        <v xml:space="preserve"> </v>
      </c>
      <c r="D92" s="1035"/>
      <c r="E92" s="1035"/>
      <c r="F92" s="1035"/>
      <c r="G92" s="1035"/>
      <c r="H92" s="1036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25">
      <c r="B93" s="122">
        <v>9</v>
      </c>
      <c r="C93" s="1034" t="str">
        <f>IF(ISBLANK('Descarte (ORÇ)'!C140)," ",'Descarte (ORÇ)'!C140)</f>
        <v xml:space="preserve"> </v>
      </c>
      <c r="D93" s="1035"/>
      <c r="E93" s="1035"/>
      <c r="F93" s="1035"/>
      <c r="G93" s="1035"/>
      <c r="H93" s="1036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25">
      <c r="B94" s="122">
        <v>10</v>
      </c>
      <c r="C94" s="1034" t="str">
        <f>IF(ISBLANK('Descarte (ORÇ)'!C141)," ",'Descarte (ORÇ)'!C141)</f>
        <v xml:space="preserve"> </v>
      </c>
      <c r="D94" s="1035"/>
      <c r="E94" s="1035"/>
      <c r="F94" s="1035"/>
      <c r="G94" s="1035"/>
      <c r="H94" s="1036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25">
      <c r="B95" s="126"/>
      <c r="C95" s="1037" t="s">
        <v>265</v>
      </c>
      <c r="D95" s="1037"/>
      <c r="E95" s="1037"/>
      <c r="F95" s="1037"/>
      <c r="G95" s="1037"/>
      <c r="H95" s="1037"/>
      <c r="I95" s="1037"/>
      <c r="J95" s="1038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25">
      <c r="B96" s="132"/>
      <c r="C96" s="1032" t="s">
        <v>690</v>
      </c>
      <c r="D96" s="1032"/>
      <c r="E96" s="1032"/>
      <c r="F96" s="1032"/>
      <c r="G96" s="1032"/>
      <c r="H96" s="1032"/>
      <c r="I96" s="1032"/>
      <c r="J96" s="1033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C137" sqref="C137:H144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20.140625" style="377" bestFit="1" customWidth="1"/>
    <col min="13" max="15" width="28.5703125" style="377" customWidth="1"/>
    <col min="16" max="18" width="28.42578125" style="377" customWidth="1"/>
    <col min="19" max="16384" width="9.140625" style="377"/>
  </cols>
  <sheetData>
    <row r="2" spans="2:18" ht="22.5" customHeight="1" x14ac:dyDescent="0.25">
      <c r="B2" s="483"/>
      <c r="C2" s="484"/>
      <c r="D2" s="484"/>
      <c r="E2" s="1024" t="s">
        <v>932</v>
      </c>
      <c r="F2" s="1024"/>
      <c r="G2" s="1024"/>
      <c r="H2" s="1024"/>
      <c r="I2" s="1024"/>
      <c r="J2" s="1024"/>
      <c r="K2" s="484"/>
      <c r="L2" s="484"/>
      <c r="M2" s="484"/>
      <c r="N2" s="484"/>
      <c r="O2" s="485"/>
      <c r="P2" s="485"/>
      <c r="Q2" s="485"/>
      <c r="R2" s="485"/>
    </row>
    <row r="3" spans="2:18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47" t="s">
        <v>931</v>
      </c>
      <c r="N3" s="1048"/>
      <c r="O3" s="1048"/>
      <c r="P3" s="1048"/>
      <c r="Q3" s="1048"/>
      <c r="R3" s="1048"/>
    </row>
    <row r="4" spans="2:18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47"/>
      <c r="N4" s="1048"/>
      <c r="O4" s="1048"/>
      <c r="P4" s="1048"/>
      <c r="Q4" s="1048"/>
      <c r="R4" s="1048"/>
    </row>
    <row r="5" spans="2:18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47"/>
      <c r="N5" s="1048"/>
      <c r="O5" s="1048"/>
      <c r="P5" s="1048"/>
      <c r="Q5" s="1048"/>
      <c r="R5" s="1048"/>
    </row>
    <row r="6" spans="2:18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25">
      <c r="B7" s="1049" t="s">
        <v>678</v>
      </c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481"/>
      <c r="N7" s="481"/>
      <c r="O7" s="482"/>
      <c r="P7" s="481"/>
      <c r="Q7" s="481"/>
      <c r="R7" s="482"/>
    </row>
    <row r="8" spans="2:18" x14ac:dyDescent="0.25">
      <c r="B8" s="1050" t="s">
        <v>233</v>
      </c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25">
      <c r="B9" s="1012" t="s">
        <v>234</v>
      </c>
      <c r="C9" s="1013"/>
      <c r="D9" s="1013"/>
      <c r="E9" s="1013"/>
      <c r="F9" s="1013"/>
      <c r="G9" s="1013"/>
      <c r="H9" s="1014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25">
      <c r="B10" s="122">
        <v>1</v>
      </c>
      <c r="C10" s="1060"/>
      <c r="D10" s="1008"/>
      <c r="E10" s="1008"/>
      <c r="F10" s="1008"/>
      <c r="G10" s="1008"/>
      <c r="H10" s="1009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25">
      <c r="B11" s="122">
        <v>2</v>
      </c>
      <c r="C11" s="1060"/>
      <c r="D11" s="1008"/>
      <c r="E11" s="1008"/>
      <c r="F11" s="1008"/>
      <c r="G11" s="1008"/>
      <c r="H11" s="1009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25">
      <c r="B12" s="122">
        <v>3</v>
      </c>
      <c r="C12" s="1060"/>
      <c r="D12" s="1008"/>
      <c r="E12" s="1008"/>
      <c r="F12" s="1008"/>
      <c r="G12" s="1008"/>
      <c r="H12" s="1009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25">
      <c r="B13" s="122">
        <v>4</v>
      </c>
      <c r="C13" s="1060"/>
      <c r="D13" s="1008"/>
      <c r="E13" s="1008"/>
      <c r="F13" s="1008"/>
      <c r="G13" s="1008"/>
      <c r="H13" s="1009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25">
      <c r="B14" s="122">
        <v>5</v>
      </c>
      <c r="C14" s="1060"/>
      <c r="D14" s="1008"/>
      <c r="E14" s="1008"/>
      <c r="F14" s="1008"/>
      <c r="G14" s="1008"/>
      <c r="H14" s="1009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25">
      <c r="B15" s="122">
        <v>6</v>
      </c>
      <c r="C15" s="1060"/>
      <c r="D15" s="1008"/>
      <c r="E15" s="1008"/>
      <c r="F15" s="1008"/>
      <c r="G15" s="1008"/>
      <c r="H15" s="1009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25">
      <c r="B16" s="122">
        <v>7</v>
      </c>
      <c r="C16" s="1060"/>
      <c r="D16" s="1008"/>
      <c r="E16" s="1008"/>
      <c r="F16" s="1008"/>
      <c r="G16" s="1008"/>
      <c r="H16" s="1009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25">
      <c r="B17" s="122">
        <v>8</v>
      </c>
      <c r="C17" s="1060"/>
      <c r="D17" s="1008"/>
      <c r="E17" s="1008"/>
      <c r="F17" s="1008"/>
      <c r="G17" s="1008"/>
      <c r="H17" s="1009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25">
      <c r="B18" s="122">
        <v>9</v>
      </c>
      <c r="C18" s="1060"/>
      <c r="D18" s="1008"/>
      <c r="E18" s="1008"/>
      <c r="F18" s="1008"/>
      <c r="G18" s="1008"/>
      <c r="H18" s="1009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25">
      <c r="B19" s="122">
        <v>10</v>
      </c>
      <c r="C19" s="1060"/>
      <c r="D19" s="1008"/>
      <c r="E19" s="1008"/>
      <c r="F19" s="1008"/>
      <c r="G19" s="1008"/>
      <c r="H19" s="1009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25">
      <c r="B20" s="122">
        <v>11</v>
      </c>
      <c r="C20" s="1060"/>
      <c r="D20" s="1008"/>
      <c r="E20" s="1008"/>
      <c r="F20" s="1008"/>
      <c r="G20" s="1008"/>
      <c r="H20" s="1009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25">
      <c r="B21" s="122">
        <v>12</v>
      </c>
      <c r="C21" s="1060"/>
      <c r="D21" s="1008"/>
      <c r="E21" s="1008"/>
      <c r="F21" s="1008"/>
      <c r="G21" s="1008"/>
      <c r="H21" s="1009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25">
      <c r="B22" s="122">
        <v>13</v>
      </c>
      <c r="C22" s="1008"/>
      <c r="D22" s="1008"/>
      <c r="E22" s="1008"/>
      <c r="F22" s="1008"/>
      <c r="G22" s="1008"/>
      <c r="H22" s="1009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25">
      <c r="B23" s="122">
        <v>14</v>
      </c>
      <c r="C23" s="1008"/>
      <c r="D23" s="1008"/>
      <c r="E23" s="1008"/>
      <c r="F23" s="1008"/>
      <c r="G23" s="1008"/>
      <c r="H23" s="1009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25">
      <c r="B24" s="122">
        <v>15</v>
      </c>
      <c r="C24" s="1008"/>
      <c r="D24" s="1008"/>
      <c r="E24" s="1008"/>
      <c r="F24" s="1008"/>
      <c r="G24" s="1008"/>
      <c r="H24" s="1009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25">
      <c r="B25" s="122">
        <v>16</v>
      </c>
      <c r="C25" s="1008"/>
      <c r="D25" s="1008"/>
      <c r="E25" s="1008"/>
      <c r="F25" s="1008"/>
      <c r="G25" s="1008"/>
      <c r="H25" s="1009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25">
      <c r="B26" s="122">
        <v>17</v>
      </c>
      <c r="C26" s="1008"/>
      <c r="D26" s="1008"/>
      <c r="E26" s="1008"/>
      <c r="F26" s="1008"/>
      <c r="G26" s="1008"/>
      <c r="H26" s="1009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25">
      <c r="B27" s="122">
        <v>18</v>
      </c>
      <c r="C27" s="1008"/>
      <c r="D27" s="1008"/>
      <c r="E27" s="1008"/>
      <c r="F27" s="1008"/>
      <c r="G27" s="1008"/>
      <c r="H27" s="1009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25">
      <c r="B28" s="122">
        <v>19</v>
      </c>
      <c r="C28" s="1008"/>
      <c r="D28" s="1008"/>
      <c r="E28" s="1008"/>
      <c r="F28" s="1008"/>
      <c r="G28" s="1008"/>
      <c r="H28" s="1009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25">
      <c r="B29" s="122">
        <v>20</v>
      </c>
      <c r="C29" s="1008"/>
      <c r="D29" s="1008"/>
      <c r="E29" s="1008"/>
      <c r="F29" s="1008"/>
      <c r="G29" s="1008"/>
      <c r="H29" s="1009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25">
      <c r="B30" s="122">
        <v>21</v>
      </c>
      <c r="C30" s="1008"/>
      <c r="D30" s="1008"/>
      <c r="E30" s="1008"/>
      <c r="F30" s="1008"/>
      <c r="G30" s="1008"/>
      <c r="H30" s="1009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25">
      <c r="B31" s="122">
        <v>22</v>
      </c>
      <c r="C31" s="1008"/>
      <c r="D31" s="1008"/>
      <c r="E31" s="1008"/>
      <c r="F31" s="1008"/>
      <c r="G31" s="1008"/>
      <c r="H31" s="1009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25">
      <c r="B32" s="122">
        <v>23</v>
      </c>
      <c r="C32" s="1008"/>
      <c r="D32" s="1008"/>
      <c r="E32" s="1008"/>
      <c r="F32" s="1008"/>
      <c r="G32" s="1008"/>
      <c r="H32" s="1009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25">
      <c r="B33" s="122">
        <v>24</v>
      </c>
      <c r="C33" s="1008"/>
      <c r="D33" s="1008"/>
      <c r="E33" s="1008"/>
      <c r="F33" s="1008"/>
      <c r="G33" s="1008"/>
      <c r="H33" s="1009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25">
      <c r="B34" s="122">
        <v>25</v>
      </c>
      <c r="C34" s="1008"/>
      <c r="D34" s="1008"/>
      <c r="E34" s="1008"/>
      <c r="F34" s="1008"/>
      <c r="G34" s="1008"/>
      <c r="H34" s="1009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25">
      <c r="B35" s="122">
        <v>26</v>
      </c>
      <c r="C35" s="1008"/>
      <c r="D35" s="1008"/>
      <c r="E35" s="1008"/>
      <c r="F35" s="1008"/>
      <c r="G35" s="1008"/>
      <c r="H35" s="1009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25">
      <c r="B36" s="122">
        <v>27</v>
      </c>
      <c r="C36" s="1008"/>
      <c r="D36" s="1008"/>
      <c r="E36" s="1008"/>
      <c r="F36" s="1008"/>
      <c r="G36" s="1008"/>
      <c r="H36" s="1009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25">
      <c r="B37" s="122">
        <v>28</v>
      </c>
      <c r="C37" s="1008"/>
      <c r="D37" s="1008"/>
      <c r="E37" s="1008"/>
      <c r="F37" s="1008"/>
      <c r="G37" s="1008"/>
      <c r="H37" s="1009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25">
      <c r="B38" s="122">
        <v>29</v>
      </c>
      <c r="C38" s="1008"/>
      <c r="D38" s="1008"/>
      <c r="E38" s="1008"/>
      <c r="F38" s="1008"/>
      <c r="G38" s="1008"/>
      <c r="H38" s="1009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25">
      <c r="B39" s="122">
        <v>30</v>
      </c>
      <c r="C39" s="1008"/>
      <c r="D39" s="1008"/>
      <c r="E39" s="1008"/>
      <c r="F39" s="1008"/>
      <c r="G39" s="1008"/>
      <c r="H39" s="1009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25">
      <c r="B40" s="122">
        <v>31</v>
      </c>
      <c r="C40" s="1008"/>
      <c r="D40" s="1008"/>
      <c r="E40" s="1008"/>
      <c r="F40" s="1008"/>
      <c r="G40" s="1008"/>
      <c r="H40" s="1009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25">
      <c r="B41" s="122">
        <v>32</v>
      </c>
      <c r="C41" s="1008"/>
      <c r="D41" s="1008"/>
      <c r="E41" s="1008"/>
      <c r="F41" s="1008"/>
      <c r="G41" s="1008"/>
      <c r="H41" s="1009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25">
      <c r="B42" s="122">
        <v>33</v>
      </c>
      <c r="C42" s="1008"/>
      <c r="D42" s="1008"/>
      <c r="E42" s="1008"/>
      <c r="F42" s="1008"/>
      <c r="G42" s="1008"/>
      <c r="H42" s="1009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25">
      <c r="B43" s="122">
        <v>34</v>
      </c>
      <c r="C43" s="1008"/>
      <c r="D43" s="1008"/>
      <c r="E43" s="1008"/>
      <c r="F43" s="1008"/>
      <c r="G43" s="1008"/>
      <c r="H43" s="1009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25">
      <c r="B44" s="122">
        <v>35</v>
      </c>
      <c r="C44" s="1008"/>
      <c r="D44" s="1008"/>
      <c r="E44" s="1008"/>
      <c r="F44" s="1008"/>
      <c r="G44" s="1008"/>
      <c r="H44" s="1009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25">
      <c r="B45" s="122">
        <v>36</v>
      </c>
      <c r="C45" s="1008"/>
      <c r="D45" s="1008"/>
      <c r="E45" s="1008"/>
      <c r="F45" s="1008"/>
      <c r="G45" s="1008"/>
      <c r="H45" s="1009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25">
      <c r="B46" s="122">
        <v>37</v>
      </c>
      <c r="C46" s="1008"/>
      <c r="D46" s="1008"/>
      <c r="E46" s="1008"/>
      <c r="F46" s="1008"/>
      <c r="G46" s="1008"/>
      <c r="H46" s="1009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25">
      <c r="B47" s="122">
        <v>38</v>
      </c>
      <c r="C47" s="1008"/>
      <c r="D47" s="1008"/>
      <c r="E47" s="1008"/>
      <c r="F47" s="1008"/>
      <c r="G47" s="1008"/>
      <c r="H47" s="1009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25">
      <c r="B48" s="122">
        <v>39</v>
      </c>
      <c r="C48" s="1008"/>
      <c r="D48" s="1008"/>
      <c r="E48" s="1008"/>
      <c r="F48" s="1008"/>
      <c r="G48" s="1008"/>
      <c r="H48" s="1009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25">
      <c r="B49" s="122">
        <v>40</v>
      </c>
      <c r="C49" s="1008"/>
      <c r="D49" s="1008"/>
      <c r="E49" s="1008"/>
      <c r="F49" s="1008"/>
      <c r="G49" s="1008"/>
      <c r="H49" s="1009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25">
      <c r="B50" s="122">
        <v>41</v>
      </c>
      <c r="C50" s="1008"/>
      <c r="D50" s="1008"/>
      <c r="E50" s="1008"/>
      <c r="F50" s="1008"/>
      <c r="G50" s="1008"/>
      <c r="H50" s="1009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25">
      <c r="B51" s="122">
        <v>42</v>
      </c>
      <c r="C51" s="1008"/>
      <c r="D51" s="1008"/>
      <c r="E51" s="1008"/>
      <c r="F51" s="1008"/>
      <c r="G51" s="1008"/>
      <c r="H51" s="1009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25">
      <c r="B52" s="122">
        <v>43</v>
      </c>
      <c r="C52" s="1008"/>
      <c r="D52" s="1008"/>
      <c r="E52" s="1008"/>
      <c r="F52" s="1008"/>
      <c r="G52" s="1008"/>
      <c r="H52" s="1009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25">
      <c r="B53" s="122">
        <v>44</v>
      </c>
      <c r="C53" s="1008"/>
      <c r="D53" s="1008"/>
      <c r="E53" s="1008"/>
      <c r="F53" s="1008"/>
      <c r="G53" s="1008"/>
      <c r="H53" s="1009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25">
      <c r="B54" s="122">
        <v>45</v>
      </c>
      <c r="C54" s="1008"/>
      <c r="D54" s="1008"/>
      <c r="E54" s="1008"/>
      <c r="F54" s="1008"/>
      <c r="G54" s="1008"/>
      <c r="H54" s="1009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25">
      <c r="B55" s="122">
        <v>46</v>
      </c>
      <c r="C55" s="1008"/>
      <c r="D55" s="1008"/>
      <c r="E55" s="1008"/>
      <c r="F55" s="1008"/>
      <c r="G55" s="1008"/>
      <c r="H55" s="1009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25">
      <c r="B56" s="122">
        <v>47</v>
      </c>
      <c r="C56" s="1008"/>
      <c r="D56" s="1008"/>
      <c r="E56" s="1008"/>
      <c r="F56" s="1008"/>
      <c r="G56" s="1008"/>
      <c r="H56" s="1009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25">
      <c r="B57" s="122">
        <v>48</v>
      </c>
      <c r="C57" s="1008"/>
      <c r="D57" s="1008"/>
      <c r="E57" s="1008"/>
      <c r="F57" s="1008"/>
      <c r="G57" s="1008"/>
      <c r="H57" s="1009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25">
      <c r="B58" s="122">
        <v>49</v>
      </c>
      <c r="C58" s="1008"/>
      <c r="D58" s="1008"/>
      <c r="E58" s="1008"/>
      <c r="F58" s="1008"/>
      <c r="G58" s="1008"/>
      <c r="H58" s="1009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25">
      <c r="B59" s="122">
        <v>50</v>
      </c>
      <c r="C59" s="1008"/>
      <c r="D59" s="1008"/>
      <c r="E59" s="1008"/>
      <c r="F59" s="1008"/>
      <c r="G59" s="1008"/>
      <c r="H59" s="1009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25">
      <c r="B60" s="1050" t="s">
        <v>242</v>
      </c>
      <c r="C60" s="1050"/>
      <c r="D60" s="1050"/>
      <c r="E60" s="1050"/>
      <c r="F60" s="1050"/>
      <c r="G60" s="1050"/>
      <c r="H60" s="1050"/>
      <c r="I60" s="1050"/>
      <c r="J60" s="1050"/>
      <c r="K60" s="1050"/>
      <c r="L60" s="1050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25">
      <c r="B61" s="1012" t="s">
        <v>234</v>
      </c>
      <c r="C61" s="1013"/>
      <c r="D61" s="1013"/>
      <c r="E61" s="1013"/>
      <c r="F61" s="1013"/>
      <c r="G61" s="1013"/>
      <c r="H61" s="1014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25">
      <c r="B62" s="122">
        <v>1</v>
      </c>
      <c r="C62" s="1058"/>
      <c r="D62" s="1008"/>
      <c r="E62" s="1008"/>
      <c r="F62" s="1008"/>
      <c r="G62" s="1008"/>
      <c r="H62" s="1009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25">
      <c r="B63" s="122">
        <v>2</v>
      </c>
      <c r="C63" s="1030"/>
      <c r="D63" s="1008"/>
      <c r="E63" s="1008"/>
      <c r="F63" s="1008"/>
      <c r="G63" s="1008"/>
      <c r="H63" s="1009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25">
      <c r="B64" s="122">
        <v>3</v>
      </c>
      <c r="C64" s="1030"/>
      <c r="D64" s="1008"/>
      <c r="E64" s="1008"/>
      <c r="F64" s="1008"/>
      <c r="G64" s="1008"/>
      <c r="H64" s="1009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25">
      <c r="B65" s="122">
        <v>4</v>
      </c>
      <c r="C65" s="1059"/>
      <c r="D65" s="1008"/>
      <c r="E65" s="1008"/>
      <c r="F65" s="1008"/>
      <c r="G65" s="1008"/>
      <c r="H65" s="1009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25">
      <c r="B66" s="122">
        <v>5</v>
      </c>
      <c r="C66" s="1008"/>
      <c r="D66" s="1008"/>
      <c r="E66" s="1008"/>
      <c r="F66" s="1008"/>
      <c r="G66" s="1008"/>
      <c r="H66" s="1009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25">
      <c r="B67" s="122">
        <v>6</v>
      </c>
      <c r="C67" s="1008"/>
      <c r="D67" s="1008"/>
      <c r="E67" s="1008"/>
      <c r="F67" s="1008"/>
      <c r="G67" s="1008"/>
      <c r="H67" s="1009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25">
      <c r="B68" s="122">
        <v>7</v>
      </c>
      <c r="C68" s="1008"/>
      <c r="D68" s="1008"/>
      <c r="E68" s="1008"/>
      <c r="F68" s="1008"/>
      <c r="G68" s="1008"/>
      <c r="H68" s="1009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25">
      <c r="B69" s="122">
        <v>8</v>
      </c>
      <c r="C69" s="1008"/>
      <c r="D69" s="1008"/>
      <c r="E69" s="1008"/>
      <c r="F69" s="1008"/>
      <c r="G69" s="1008"/>
      <c r="H69" s="1009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25">
      <c r="B70" s="122">
        <v>9</v>
      </c>
      <c r="C70" s="1008"/>
      <c r="D70" s="1008"/>
      <c r="E70" s="1008"/>
      <c r="F70" s="1008"/>
      <c r="G70" s="1008"/>
      <c r="H70" s="1009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25">
      <c r="B71" s="122">
        <v>10</v>
      </c>
      <c r="C71" s="1008"/>
      <c r="D71" s="1008"/>
      <c r="E71" s="1008"/>
      <c r="F71" s="1008"/>
      <c r="G71" s="1008"/>
      <c r="H71" s="1009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25">
      <c r="B72" s="122">
        <v>11</v>
      </c>
      <c r="C72" s="1008"/>
      <c r="D72" s="1008"/>
      <c r="E72" s="1008"/>
      <c r="F72" s="1008"/>
      <c r="G72" s="1008"/>
      <c r="H72" s="1009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25">
      <c r="B73" s="122">
        <v>12</v>
      </c>
      <c r="C73" s="1008"/>
      <c r="D73" s="1008"/>
      <c r="E73" s="1008"/>
      <c r="F73" s="1008"/>
      <c r="G73" s="1008"/>
      <c r="H73" s="1009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25">
      <c r="B74" s="122">
        <v>13</v>
      </c>
      <c r="C74" s="1008"/>
      <c r="D74" s="1008"/>
      <c r="E74" s="1008"/>
      <c r="F74" s="1008"/>
      <c r="G74" s="1008"/>
      <c r="H74" s="1009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25">
      <c r="B75" s="122">
        <v>14</v>
      </c>
      <c r="C75" s="1008"/>
      <c r="D75" s="1008"/>
      <c r="E75" s="1008"/>
      <c r="F75" s="1008"/>
      <c r="G75" s="1008"/>
      <c r="H75" s="1009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25">
      <c r="B76" s="122">
        <v>15</v>
      </c>
      <c r="C76" s="1008"/>
      <c r="D76" s="1008"/>
      <c r="E76" s="1008"/>
      <c r="F76" s="1008"/>
      <c r="G76" s="1008"/>
      <c r="H76" s="1009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25">
      <c r="B77" s="122">
        <v>16</v>
      </c>
      <c r="C77" s="1008"/>
      <c r="D77" s="1008"/>
      <c r="E77" s="1008"/>
      <c r="F77" s="1008"/>
      <c r="G77" s="1008"/>
      <c r="H77" s="1009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25">
      <c r="B78" s="122">
        <v>17</v>
      </c>
      <c r="C78" s="1008"/>
      <c r="D78" s="1008"/>
      <c r="E78" s="1008"/>
      <c r="F78" s="1008"/>
      <c r="G78" s="1008"/>
      <c r="H78" s="1009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25">
      <c r="B79" s="122">
        <v>18</v>
      </c>
      <c r="C79" s="1008"/>
      <c r="D79" s="1008"/>
      <c r="E79" s="1008"/>
      <c r="F79" s="1008"/>
      <c r="G79" s="1008"/>
      <c r="H79" s="1009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25">
      <c r="B80" s="122">
        <v>19</v>
      </c>
      <c r="C80" s="1008"/>
      <c r="D80" s="1008"/>
      <c r="E80" s="1008"/>
      <c r="F80" s="1008"/>
      <c r="G80" s="1008"/>
      <c r="H80" s="1009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25">
      <c r="B81" s="122">
        <v>20</v>
      </c>
      <c r="C81" s="1008"/>
      <c r="D81" s="1008"/>
      <c r="E81" s="1008"/>
      <c r="F81" s="1008"/>
      <c r="G81" s="1008"/>
      <c r="H81" s="1009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25">
      <c r="B82" s="122">
        <v>21</v>
      </c>
      <c r="C82" s="1008"/>
      <c r="D82" s="1008"/>
      <c r="E82" s="1008"/>
      <c r="F82" s="1008"/>
      <c r="G82" s="1008"/>
      <c r="H82" s="1009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25">
      <c r="B83" s="122">
        <v>22</v>
      </c>
      <c r="C83" s="1008"/>
      <c r="D83" s="1008"/>
      <c r="E83" s="1008"/>
      <c r="F83" s="1008"/>
      <c r="G83" s="1008"/>
      <c r="H83" s="1009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25">
      <c r="B84" s="122">
        <v>23</v>
      </c>
      <c r="C84" s="1008"/>
      <c r="D84" s="1008"/>
      <c r="E84" s="1008"/>
      <c r="F84" s="1008"/>
      <c r="G84" s="1008"/>
      <c r="H84" s="1009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25">
      <c r="B85" s="122">
        <v>24</v>
      </c>
      <c r="C85" s="1008"/>
      <c r="D85" s="1008"/>
      <c r="E85" s="1008"/>
      <c r="F85" s="1008"/>
      <c r="G85" s="1008"/>
      <c r="H85" s="1009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25">
      <c r="B86" s="122">
        <v>25</v>
      </c>
      <c r="C86" s="1008"/>
      <c r="D86" s="1008"/>
      <c r="E86" s="1008"/>
      <c r="F86" s="1008"/>
      <c r="G86" s="1008"/>
      <c r="H86" s="1009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25">
      <c r="B87" s="122">
        <v>26</v>
      </c>
      <c r="C87" s="1008"/>
      <c r="D87" s="1008"/>
      <c r="E87" s="1008"/>
      <c r="F87" s="1008"/>
      <c r="G87" s="1008"/>
      <c r="H87" s="1009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25">
      <c r="B88" s="122">
        <v>27</v>
      </c>
      <c r="C88" s="1008"/>
      <c r="D88" s="1008"/>
      <c r="E88" s="1008"/>
      <c r="F88" s="1008"/>
      <c r="G88" s="1008"/>
      <c r="H88" s="1009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25">
      <c r="B89" s="122">
        <v>28</v>
      </c>
      <c r="C89" s="1008"/>
      <c r="D89" s="1008"/>
      <c r="E89" s="1008"/>
      <c r="F89" s="1008"/>
      <c r="G89" s="1008"/>
      <c r="H89" s="1009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25">
      <c r="B90" s="122">
        <v>29</v>
      </c>
      <c r="C90" s="1008"/>
      <c r="D90" s="1008"/>
      <c r="E90" s="1008"/>
      <c r="F90" s="1008"/>
      <c r="G90" s="1008"/>
      <c r="H90" s="1009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25">
      <c r="B91" s="122">
        <v>30</v>
      </c>
      <c r="C91" s="1008"/>
      <c r="D91" s="1008"/>
      <c r="E91" s="1008"/>
      <c r="F91" s="1008"/>
      <c r="G91" s="1008"/>
      <c r="H91" s="1009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25">
      <c r="B92" s="122">
        <v>31</v>
      </c>
      <c r="C92" s="1008"/>
      <c r="D92" s="1008"/>
      <c r="E92" s="1008"/>
      <c r="F92" s="1008"/>
      <c r="G92" s="1008"/>
      <c r="H92" s="1009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25">
      <c r="B93" s="122">
        <v>32</v>
      </c>
      <c r="C93" s="1008"/>
      <c r="D93" s="1008"/>
      <c r="E93" s="1008"/>
      <c r="F93" s="1008"/>
      <c r="G93" s="1008"/>
      <c r="H93" s="1009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25">
      <c r="B94" s="122">
        <v>33</v>
      </c>
      <c r="C94" s="1008"/>
      <c r="D94" s="1008"/>
      <c r="E94" s="1008"/>
      <c r="F94" s="1008"/>
      <c r="G94" s="1008"/>
      <c r="H94" s="1009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25">
      <c r="B95" s="122">
        <v>34</v>
      </c>
      <c r="C95" s="1008"/>
      <c r="D95" s="1008"/>
      <c r="E95" s="1008"/>
      <c r="F95" s="1008"/>
      <c r="G95" s="1008"/>
      <c r="H95" s="1009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25">
      <c r="B96" s="122">
        <v>35</v>
      </c>
      <c r="C96" s="1008"/>
      <c r="D96" s="1008"/>
      <c r="E96" s="1008"/>
      <c r="F96" s="1008"/>
      <c r="G96" s="1008"/>
      <c r="H96" s="1009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25">
      <c r="B97" s="122">
        <v>36</v>
      </c>
      <c r="C97" s="1008"/>
      <c r="D97" s="1008"/>
      <c r="E97" s="1008"/>
      <c r="F97" s="1008"/>
      <c r="G97" s="1008"/>
      <c r="H97" s="1009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25">
      <c r="B98" s="122">
        <v>37</v>
      </c>
      <c r="C98" s="1008"/>
      <c r="D98" s="1008"/>
      <c r="E98" s="1008"/>
      <c r="F98" s="1008"/>
      <c r="G98" s="1008"/>
      <c r="H98" s="1009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25">
      <c r="B99" s="122">
        <v>38</v>
      </c>
      <c r="C99" s="1008"/>
      <c r="D99" s="1008"/>
      <c r="E99" s="1008"/>
      <c r="F99" s="1008"/>
      <c r="G99" s="1008"/>
      <c r="H99" s="1009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25">
      <c r="B100" s="122">
        <v>39</v>
      </c>
      <c r="C100" s="1008"/>
      <c r="D100" s="1008"/>
      <c r="E100" s="1008"/>
      <c r="F100" s="1008"/>
      <c r="G100" s="1008"/>
      <c r="H100" s="1009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25">
      <c r="B101" s="122">
        <v>40</v>
      </c>
      <c r="C101" s="1008"/>
      <c r="D101" s="1008"/>
      <c r="E101" s="1008"/>
      <c r="F101" s="1008"/>
      <c r="G101" s="1008"/>
      <c r="H101" s="1009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25">
      <c r="B102" s="122">
        <v>41</v>
      </c>
      <c r="C102" s="1008"/>
      <c r="D102" s="1008"/>
      <c r="E102" s="1008"/>
      <c r="F102" s="1008"/>
      <c r="G102" s="1008"/>
      <c r="H102" s="1009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25">
      <c r="B103" s="122">
        <v>42</v>
      </c>
      <c r="C103" s="1008"/>
      <c r="D103" s="1008"/>
      <c r="E103" s="1008"/>
      <c r="F103" s="1008"/>
      <c r="G103" s="1008"/>
      <c r="H103" s="1009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25">
      <c r="B104" s="122">
        <v>43</v>
      </c>
      <c r="C104" s="1008"/>
      <c r="D104" s="1008"/>
      <c r="E104" s="1008"/>
      <c r="F104" s="1008"/>
      <c r="G104" s="1008"/>
      <c r="H104" s="1009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25">
      <c r="B105" s="122">
        <v>44</v>
      </c>
      <c r="C105" s="1008"/>
      <c r="D105" s="1008"/>
      <c r="E105" s="1008"/>
      <c r="F105" s="1008"/>
      <c r="G105" s="1008"/>
      <c r="H105" s="1009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25">
      <c r="B106" s="122">
        <v>45</v>
      </c>
      <c r="C106" s="1008"/>
      <c r="D106" s="1008"/>
      <c r="E106" s="1008"/>
      <c r="F106" s="1008"/>
      <c r="G106" s="1008"/>
      <c r="H106" s="1009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25">
      <c r="B107" s="122">
        <v>46</v>
      </c>
      <c r="C107" s="1008"/>
      <c r="D107" s="1008"/>
      <c r="E107" s="1008"/>
      <c r="F107" s="1008"/>
      <c r="G107" s="1008"/>
      <c r="H107" s="1009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25">
      <c r="B108" s="122">
        <v>47</v>
      </c>
      <c r="C108" s="1008"/>
      <c r="D108" s="1008"/>
      <c r="E108" s="1008"/>
      <c r="F108" s="1008"/>
      <c r="G108" s="1008"/>
      <c r="H108" s="1009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25">
      <c r="B109" s="122">
        <v>48</v>
      </c>
      <c r="C109" s="1008"/>
      <c r="D109" s="1008"/>
      <c r="E109" s="1008"/>
      <c r="F109" s="1008"/>
      <c r="G109" s="1008"/>
      <c r="H109" s="1009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25">
      <c r="B110" s="122">
        <v>49</v>
      </c>
      <c r="C110" s="1008"/>
      <c r="D110" s="1008"/>
      <c r="E110" s="1008"/>
      <c r="F110" s="1008"/>
      <c r="G110" s="1008"/>
      <c r="H110" s="1009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25">
      <c r="B111" s="122">
        <v>50</v>
      </c>
      <c r="C111" s="1008"/>
      <c r="D111" s="1008"/>
      <c r="E111" s="1008"/>
      <c r="F111" s="1008"/>
      <c r="G111" s="1008"/>
      <c r="H111" s="1009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25">
      <c r="B112" s="1016" t="s">
        <v>680</v>
      </c>
      <c r="C112" s="1017"/>
      <c r="D112" s="1017"/>
      <c r="E112" s="1017"/>
      <c r="F112" s="1017"/>
      <c r="G112" s="1017"/>
      <c r="H112" s="1017"/>
      <c r="I112" s="1017"/>
      <c r="J112" s="1017"/>
      <c r="K112" s="1017"/>
      <c r="L112" s="1017"/>
      <c r="M112" s="481"/>
      <c r="N112" s="481"/>
      <c r="O112" s="482"/>
      <c r="P112" s="481"/>
      <c r="Q112" s="481"/>
      <c r="R112" s="482"/>
    </row>
    <row r="113" spans="2:18" x14ac:dyDescent="0.25">
      <c r="B113" s="1050" t="s">
        <v>233</v>
      </c>
      <c r="C113" s="1050"/>
      <c r="D113" s="1050"/>
      <c r="E113" s="1050"/>
      <c r="F113" s="1050"/>
      <c r="G113" s="1050"/>
      <c r="H113" s="1050"/>
      <c r="I113" s="1050"/>
      <c r="J113" s="1050"/>
      <c r="K113" s="1050"/>
      <c r="L113" s="1050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25">
      <c r="B114" s="1012" t="s">
        <v>234</v>
      </c>
      <c r="C114" s="1013"/>
      <c r="D114" s="1013"/>
      <c r="E114" s="1013"/>
      <c r="F114" s="1013"/>
      <c r="G114" s="1013"/>
      <c r="H114" s="1014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25">
      <c r="B115" s="122">
        <v>1</v>
      </c>
      <c r="C115" s="1058"/>
      <c r="D115" s="1008"/>
      <c r="E115" s="1008"/>
      <c r="F115" s="1008"/>
      <c r="G115" s="1008"/>
      <c r="H115" s="1009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25">
      <c r="B116" s="122">
        <v>2</v>
      </c>
      <c r="C116" s="1057"/>
      <c r="D116" s="1008"/>
      <c r="E116" s="1008"/>
      <c r="F116" s="1008"/>
      <c r="G116" s="1008"/>
      <c r="H116" s="1009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25">
      <c r="B117" s="122">
        <v>3</v>
      </c>
      <c r="C117" s="1057"/>
      <c r="D117" s="1008"/>
      <c r="E117" s="1008"/>
      <c r="F117" s="1008"/>
      <c r="G117" s="1008"/>
      <c r="H117" s="1009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25">
      <c r="B118" s="122">
        <v>4</v>
      </c>
      <c r="C118" s="1008"/>
      <c r="D118" s="1008"/>
      <c r="E118" s="1008"/>
      <c r="F118" s="1008"/>
      <c r="G118" s="1008"/>
      <c r="H118" s="1009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25">
      <c r="B119" s="122">
        <v>5</v>
      </c>
      <c r="C119" s="1008"/>
      <c r="D119" s="1008"/>
      <c r="E119" s="1008"/>
      <c r="F119" s="1008"/>
      <c r="G119" s="1008"/>
      <c r="H119" s="1009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25">
      <c r="B120" s="122">
        <v>6</v>
      </c>
      <c r="C120" s="1008"/>
      <c r="D120" s="1008"/>
      <c r="E120" s="1008"/>
      <c r="F120" s="1008"/>
      <c r="G120" s="1008"/>
      <c r="H120" s="1009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25">
      <c r="B121" s="122">
        <v>7</v>
      </c>
      <c r="C121" s="1008"/>
      <c r="D121" s="1008"/>
      <c r="E121" s="1008"/>
      <c r="F121" s="1008"/>
      <c r="G121" s="1008"/>
      <c r="H121" s="1009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25">
      <c r="B122" s="122">
        <v>8</v>
      </c>
      <c r="C122" s="1008"/>
      <c r="D122" s="1008"/>
      <c r="E122" s="1008"/>
      <c r="F122" s="1008"/>
      <c r="G122" s="1008"/>
      <c r="H122" s="1009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25">
      <c r="B123" s="122">
        <v>9</v>
      </c>
      <c r="C123" s="1008"/>
      <c r="D123" s="1008"/>
      <c r="E123" s="1008"/>
      <c r="F123" s="1008"/>
      <c r="G123" s="1008"/>
      <c r="H123" s="1009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25">
      <c r="B124" s="122">
        <v>10</v>
      </c>
      <c r="C124" s="1008"/>
      <c r="D124" s="1008"/>
      <c r="E124" s="1008"/>
      <c r="F124" s="1008"/>
      <c r="G124" s="1008"/>
      <c r="H124" s="1009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25">
      <c r="B125" s="122">
        <v>11</v>
      </c>
      <c r="C125" s="1008"/>
      <c r="D125" s="1008"/>
      <c r="E125" s="1008"/>
      <c r="F125" s="1008"/>
      <c r="G125" s="1008"/>
      <c r="H125" s="1009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25">
      <c r="B126" s="122">
        <v>12</v>
      </c>
      <c r="C126" s="1008"/>
      <c r="D126" s="1008"/>
      <c r="E126" s="1008"/>
      <c r="F126" s="1008"/>
      <c r="G126" s="1008"/>
      <c r="H126" s="1009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25">
      <c r="B127" s="122">
        <v>13</v>
      </c>
      <c r="C127" s="1008"/>
      <c r="D127" s="1008"/>
      <c r="E127" s="1008"/>
      <c r="F127" s="1008"/>
      <c r="G127" s="1008"/>
      <c r="H127" s="1009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25">
      <c r="B128" s="122">
        <v>14</v>
      </c>
      <c r="C128" s="1008"/>
      <c r="D128" s="1008"/>
      <c r="E128" s="1008"/>
      <c r="F128" s="1008"/>
      <c r="G128" s="1008"/>
      <c r="H128" s="1009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25">
      <c r="B129" s="122">
        <v>15</v>
      </c>
      <c r="C129" s="1008"/>
      <c r="D129" s="1008"/>
      <c r="E129" s="1008"/>
      <c r="F129" s="1008"/>
      <c r="G129" s="1008"/>
      <c r="H129" s="1009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25">
      <c r="B130" s="122">
        <v>16</v>
      </c>
      <c r="C130" s="1008"/>
      <c r="D130" s="1008"/>
      <c r="E130" s="1008"/>
      <c r="F130" s="1008"/>
      <c r="G130" s="1008"/>
      <c r="H130" s="1009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25">
      <c r="B131" s="122">
        <v>17</v>
      </c>
      <c r="C131" s="1008"/>
      <c r="D131" s="1008"/>
      <c r="E131" s="1008"/>
      <c r="F131" s="1008"/>
      <c r="G131" s="1008"/>
      <c r="H131" s="1009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25">
      <c r="B132" s="122">
        <v>18</v>
      </c>
      <c r="C132" s="1008"/>
      <c r="D132" s="1008"/>
      <c r="E132" s="1008"/>
      <c r="F132" s="1008"/>
      <c r="G132" s="1008"/>
      <c r="H132" s="1009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25">
      <c r="B133" s="122">
        <v>19</v>
      </c>
      <c r="C133" s="1008"/>
      <c r="D133" s="1008"/>
      <c r="E133" s="1008"/>
      <c r="F133" s="1008"/>
      <c r="G133" s="1008"/>
      <c r="H133" s="1009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25">
      <c r="B134" s="122">
        <v>20</v>
      </c>
      <c r="C134" s="1008"/>
      <c r="D134" s="1008"/>
      <c r="E134" s="1008"/>
      <c r="F134" s="1008"/>
      <c r="G134" s="1008"/>
      <c r="H134" s="1009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25">
      <c r="B135" s="1050" t="s">
        <v>242</v>
      </c>
      <c r="C135" s="1050"/>
      <c r="D135" s="1050"/>
      <c r="E135" s="1050"/>
      <c r="F135" s="1050"/>
      <c r="G135" s="1050"/>
      <c r="H135" s="1050"/>
      <c r="I135" s="1050"/>
      <c r="J135" s="1050"/>
      <c r="K135" s="1050"/>
      <c r="L135" s="1050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25">
      <c r="B136" s="1012" t="s">
        <v>234</v>
      </c>
      <c r="C136" s="1013"/>
      <c r="D136" s="1013"/>
      <c r="E136" s="1013"/>
      <c r="F136" s="1013"/>
      <c r="G136" s="1013"/>
      <c r="H136" s="1014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25">
      <c r="B137" s="122">
        <v>1</v>
      </c>
      <c r="C137" s="1008"/>
      <c r="D137" s="1008"/>
      <c r="E137" s="1008"/>
      <c r="F137" s="1008"/>
      <c r="G137" s="1008"/>
      <c r="H137" s="1009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25">
      <c r="B138" s="122">
        <v>2</v>
      </c>
      <c r="C138" s="1008"/>
      <c r="D138" s="1008"/>
      <c r="E138" s="1008"/>
      <c r="F138" s="1008"/>
      <c r="G138" s="1008"/>
      <c r="H138" s="1009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25">
      <c r="B139" s="122">
        <v>3</v>
      </c>
      <c r="C139" s="1008"/>
      <c r="D139" s="1008"/>
      <c r="E139" s="1008"/>
      <c r="F139" s="1008"/>
      <c r="G139" s="1008"/>
      <c r="H139" s="1009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25">
      <c r="B140" s="122">
        <v>4</v>
      </c>
      <c r="C140" s="1008"/>
      <c r="D140" s="1008"/>
      <c r="E140" s="1008"/>
      <c r="F140" s="1008"/>
      <c r="G140" s="1008"/>
      <c r="H140" s="1009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25">
      <c r="B141" s="122">
        <v>5</v>
      </c>
      <c r="C141" s="1008"/>
      <c r="D141" s="1008"/>
      <c r="E141" s="1008"/>
      <c r="F141" s="1008"/>
      <c r="G141" s="1008"/>
      <c r="H141" s="1009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25">
      <c r="B142" s="122">
        <v>6</v>
      </c>
      <c r="C142" s="1008"/>
      <c r="D142" s="1008"/>
      <c r="E142" s="1008"/>
      <c r="F142" s="1008"/>
      <c r="G142" s="1008"/>
      <c r="H142" s="1009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25">
      <c r="B143" s="122">
        <v>7</v>
      </c>
      <c r="C143" s="1008"/>
      <c r="D143" s="1008"/>
      <c r="E143" s="1008"/>
      <c r="F143" s="1008"/>
      <c r="G143" s="1008"/>
      <c r="H143" s="1009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25">
      <c r="B144" s="122">
        <v>8</v>
      </c>
      <c r="C144" s="1008"/>
      <c r="D144" s="1008"/>
      <c r="E144" s="1008"/>
      <c r="F144" s="1008"/>
      <c r="G144" s="1008"/>
      <c r="H144" s="1009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25">
      <c r="B145" s="122">
        <v>9</v>
      </c>
      <c r="C145" s="1008"/>
      <c r="D145" s="1008"/>
      <c r="E145" s="1008"/>
      <c r="F145" s="1008"/>
      <c r="G145" s="1008"/>
      <c r="H145" s="1009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25">
      <c r="B146" s="122">
        <v>10</v>
      </c>
      <c r="C146" s="1008"/>
      <c r="D146" s="1008"/>
      <c r="E146" s="1008"/>
      <c r="F146" s="1008"/>
      <c r="G146" s="1008"/>
      <c r="H146" s="1009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25">
      <c r="B147" s="122">
        <v>11</v>
      </c>
      <c r="C147" s="1008"/>
      <c r="D147" s="1008"/>
      <c r="E147" s="1008"/>
      <c r="F147" s="1008"/>
      <c r="G147" s="1008"/>
      <c r="H147" s="1009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25">
      <c r="B148" s="122">
        <v>12</v>
      </c>
      <c r="C148" s="1008"/>
      <c r="D148" s="1008"/>
      <c r="E148" s="1008"/>
      <c r="F148" s="1008"/>
      <c r="G148" s="1008"/>
      <c r="H148" s="1009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25">
      <c r="B149" s="122">
        <v>13</v>
      </c>
      <c r="C149" s="1008"/>
      <c r="D149" s="1008"/>
      <c r="E149" s="1008"/>
      <c r="F149" s="1008"/>
      <c r="G149" s="1008"/>
      <c r="H149" s="1009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25">
      <c r="B150" s="122">
        <v>14</v>
      </c>
      <c r="C150" s="1008"/>
      <c r="D150" s="1008"/>
      <c r="E150" s="1008"/>
      <c r="F150" s="1008"/>
      <c r="G150" s="1008"/>
      <c r="H150" s="1009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25">
      <c r="B151" s="122">
        <v>15</v>
      </c>
      <c r="C151" s="1008"/>
      <c r="D151" s="1008"/>
      <c r="E151" s="1008"/>
      <c r="F151" s="1008"/>
      <c r="G151" s="1008"/>
      <c r="H151" s="1009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25">
      <c r="B152" s="122">
        <v>16</v>
      </c>
      <c r="C152" s="1008"/>
      <c r="D152" s="1008"/>
      <c r="E152" s="1008"/>
      <c r="F152" s="1008"/>
      <c r="G152" s="1008"/>
      <c r="H152" s="1009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25">
      <c r="B153" s="122">
        <v>17</v>
      </c>
      <c r="C153" s="1008"/>
      <c r="D153" s="1008"/>
      <c r="E153" s="1008"/>
      <c r="F153" s="1008"/>
      <c r="G153" s="1008"/>
      <c r="H153" s="1009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25">
      <c r="B154" s="122">
        <v>18</v>
      </c>
      <c r="C154" s="1008"/>
      <c r="D154" s="1008"/>
      <c r="E154" s="1008"/>
      <c r="F154" s="1008"/>
      <c r="G154" s="1008"/>
      <c r="H154" s="1009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25">
      <c r="B155" s="122">
        <v>19</v>
      </c>
      <c r="C155" s="1008"/>
      <c r="D155" s="1008"/>
      <c r="E155" s="1008"/>
      <c r="F155" s="1008"/>
      <c r="G155" s="1008"/>
      <c r="H155" s="1009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25">
      <c r="B156" s="122">
        <v>20</v>
      </c>
      <c r="C156" s="1008"/>
      <c r="D156" s="1008"/>
      <c r="E156" s="1008"/>
      <c r="F156" s="1008"/>
      <c r="G156" s="1008"/>
      <c r="H156" s="1009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25">
      <c r="B157" s="1049" t="s">
        <v>681</v>
      </c>
      <c r="C157" s="1049"/>
      <c r="D157" s="1049"/>
      <c r="E157" s="1049"/>
      <c r="F157" s="1049"/>
      <c r="G157" s="1049"/>
      <c r="H157" s="1049"/>
      <c r="I157" s="1049"/>
      <c r="J157" s="1049"/>
      <c r="K157" s="1049"/>
      <c r="L157" s="1049"/>
      <c r="M157" s="481"/>
      <c r="N157" s="481"/>
      <c r="O157" s="482"/>
      <c r="P157" s="481"/>
      <c r="Q157" s="481"/>
      <c r="R157" s="482"/>
    </row>
    <row r="158" spans="2:18" x14ac:dyDescent="0.25">
      <c r="B158" s="1050" t="s">
        <v>233</v>
      </c>
      <c r="C158" s="1050"/>
      <c r="D158" s="1050"/>
      <c r="E158" s="1050"/>
      <c r="F158" s="1050"/>
      <c r="G158" s="1050"/>
      <c r="H158" s="1050"/>
      <c r="I158" s="1050"/>
      <c r="J158" s="1050"/>
      <c r="K158" s="1050"/>
      <c r="L158" s="1050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25">
      <c r="B159" s="1012" t="s">
        <v>234</v>
      </c>
      <c r="C159" s="1013"/>
      <c r="D159" s="1013"/>
      <c r="E159" s="1013"/>
      <c r="F159" s="1013"/>
      <c r="G159" s="1013"/>
      <c r="H159" s="1014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25">
      <c r="B160" s="122">
        <v>1</v>
      </c>
      <c r="C160" s="1008"/>
      <c r="D160" s="1008"/>
      <c r="E160" s="1008"/>
      <c r="F160" s="1008"/>
      <c r="G160" s="1008"/>
      <c r="H160" s="1009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25">
      <c r="B161" s="122">
        <v>2</v>
      </c>
      <c r="C161" s="1008"/>
      <c r="D161" s="1008"/>
      <c r="E161" s="1008"/>
      <c r="F161" s="1008"/>
      <c r="G161" s="1008"/>
      <c r="H161" s="1009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25">
      <c r="B162" s="122">
        <v>3</v>
      </c>
      <c r="C162" s="1008"/>
      <c r="D162" s="1008"/>
      <c r="E162" s="1008"/>
      <c r="F162" s="1008"/>
      <c r="G162" s="1008"/>
      <c r="H162" s="1009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25">
      <c r="B163" s="122">
        <v>4</v>
      </c>
      <c r="C163" s="1008"/>
      <c r="D163" s="1008"/>
      <c r="E163" s="1008"/>
      <c r="F163" s="1008"/>
      <c r="G163" s="1008"/>
      <c r="H163" s="1009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25">
      <c r="B164" s="122">
        <v>5</v>
      </c>
      <c r="C164" s="1008"/>
      <c r="D164" s="1008"/>
      <c r="E164" s="1008"/>
      <c r="F164" s="1008"/>
      <c r="G164" s="1008"/>
      <c r="H164" s="1009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25">
      <c r="B165" s="122">
        <v>6</v>
      </c>
      <c r="C165" s="1008"/>
      <c r="D165" s="1008"/>
      <c r="E165" s="1008"/>
      <c r="F165" s="1008"/>
      <c r="G165" s="1008"/>
      <c r="H165" s="1009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25">
      <c r="B166" s="122">
        <v>7</v>
      </c>
      <c r="C166" s="1008"/>
      <c r="D166" s="1008"/>
      <c r="E166" s="1008"/>
      <c r="F166" s="1008"/>
      <c r="G166" s="1008"/>
      <c r="H166" s="1009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25">
      <c r="B167" s="122">
        <v>8</v>
      </c>
      <c r="C167" s="1008"/>
      <c r="D167" s="1008"/>
      <c r="E167" s="1008"/>
      <c r="F167" s="1008"/>
      <c r="G167" s="1008"/>
      <c r="H167" s="1009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25">
      <c r="B168" s="122">
        <v>9</v>
      </c>
      <c r="C168" s="1008"/>
      <c r="D168" s="1008"/>
      <c r="E168" s="1008"/>
      <c r="F168" s="1008"/>
      <c r="G168" s="1008"/>
      <c r="H168" s="1009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25">
      <c r="B169" s="122">
        <v>10</v>
      </c>
      <c r="C169" s="1008"/>
      <c r="D169" s="1008"/>
      <c r="E169" s="1008"/>
      <c r="F169" s="1008"/>
      <c r="G169" s="1008"/>
      <c r="H169" s="1009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25">
      <c r="B170" s="122">
        <v>11</v>
      </c>
      <c r="C170" s="1008"/>
      <c r="D170" s="1008"/>
      <c r="E170" s="1008"/>
      <c r="F170" s="1008"/>
      <c r="G170" s="1008"/>
      <c r="H170" s="1009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25">
      <c r="B171" s="122">
        <v>12</v>
      </c>
      <c r="C171" s="1008"/>
      <c r="D171" s="1008"/>
      <c r="E171" s="1008"/>
      <c r="F171" s="1008"/>
      <c r="G171" s="1008"/>
      <c r="H171" s="1009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25">
      <c r="B172" s="122">
        <v>13</v>
      </c>
      <c r="C172" s="1008"/>
      <c r="D172" s="1008"/>
      <c r="E172" s="1008"/>
      <c r="F172" s="1008"/>
      <c r="G172" s="1008"/>
      <c r="H172" s="1009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25">
      <c r="B173" s="122">
        <v>14</v>
      </c>
      <c r="C173" s="1008"/>
      <c r="D173" s="1008"/>
      <c r="E173" s="1008"/>
      <c r="F173" s="1008"/>
      <c r="G173" s="1008"/>
      <c r="H173" s="1009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25">
      <c r="B174" s="122">
        <v>15</v>
      </c>
      <c r="C174" s="1008"/>
      <c r="D174" s="1008"/>
      <c r="E174" s="1008"/>
      <c r="F174" s="1008"/>
      <c r="G174" s="1008"/>
      <c r="H174" s="1009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25">
      <c r="B175" s="122">
        <v>16</v>
      </c>
      <c r="C175" s="1008"/>
      <c r="D175" s="1008"/>
      <c r="E175" s="1008"/>
      <c r="F175" s="1008"/>
      <c r="G175" s="1008"/>
      <c r="H175" s="1009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25">
      <c r="B176" s="122">
        <v>17</v>
      </c>
      <c r="C176" s="1008"/>
      <c r="D176" s="1008"/>
      <c r="E176" s="1008"/>
      <c r="F176" s="1008"/>
      <c r="G176" s="1008"/>
      <c r="H176" s="1009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25">
      <c r="B177" s="122">
        <v>18</v>
      </c>
      <c r="C177" s="1008"/>
      <c r="D177" s="1008"/>
      <c r="E177" s="1008"/>
      <c r="F177" s="1008"/>
      <c r="G177" s="1008"/>
      <c r="H177" s="1009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25">
      <c r="B178" s="122">
        <v>19</v>
      </c>
      <c r="C178" s="1008"/>
      <c r="D178" s="1008"/>
      <c r="E178" s="1008"/>
      <c r="F178" s="1008"/>
      <c r="G178" s="1008"/>
      <c r="H178" s="1009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25">
      <c r="B179" s="122">
        <v>20</v>
      </c>
      <c r="C179" s="1008"/>
      <c r="D179" s="1008"/>
      <c r="E179" s="1008"/>
      <c r="F179" s="1008"/>
      <c r="G179" s="1008"/>
      <c r="H179" s="1009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25">
      <c r="B180" s="122">
        <v>21</v>
      </c>
      <c r="C180" s="1008"/>
      <c r="D180" s="1008"/>
      <c r="E180" s="1008"/>
      <c r="F180" s="1008"/>
      <c r="G180" s="1008"/>
      <c r="H180" s="1009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25">
      <c r="B181" s="122">
        <v>22</v>
      </c>
      <c r="C181" s="1008"/>
      <c r="D181" s="1008"/>
      <c r="E181" s="1008"/>
      <c r="F181" s="1008"/>
      <c r="G181" s="1008"/>
      <c r="H181" s="1009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25">
      <c r="B182" s="122">
        <v>23</v>
      </c>
      <c r="C182" s="1008"/>
      <c r="D182" s="1008"/>
      <c r="E182" s="1008"/>
      <c r="F182" s="1008"/>
      <c r="G182" s="1008"/>
      <c r="H182" s="1009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25">
      <c r="B183" s="122">
        <v>24</v>
      </c>
      <c r="C183" s="1008"/>
      <c r="D183" s="1008"/>
      <c r="E183" s="1008"/>
      <c r="F183" s="1008"/>
      <c r="G183" s="1008"/>
      <c r="H183" s="1009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25">
      <c r="B184" s="122">
        <v>25</v>
      </c>
      <c r="C184" s="1008"/>
      <c r="D184" s="1008"/>
      <c r="E184" s="1008"/>
      <c r="F184" s="1008"/>
      <c r="G184" s="1008"/>
      <c r="H184" s="1009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25">
      <c r="B185" s="122">
        <v>26</v>
      </c>
      <c r="C185" s="1008"/>
      <c r="D185" s="1008"/>
      <c r="E185" s="1008"/>
      <c r="F185" s="1008"/>
      <c r="G185" s="1008"/>
      <c r="H185" s="1009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25">
      <c r="B186" s="122">
        <v>27</v>
      </c>
      <c r="C186" s="1008"/>
      <c r="D186" s="1008"/>
      <c r="E186" s="1008"/>
      <c r="F186" s="1008"/>
      <c r="G186" s="1008"/>
      <c r="H186" s="1009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25">
      <c r="B187" s="122">
        <v>28</v>
      </c>
      <c r="C187" s="1008"/>
      <c r="D187" s="1008"/>
      <c r="E187" s="1008"/>
      <c r="F187" s="1008"/>
      <c r="G187" s="1008"/>
      <c r="H187" s="1009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25">
      <c r="B188" s="122">
        <v>29</v>
      </c>
      <c r="C188" s="1008"/>
      <c r="D188" s="1008"/>
      <c r="E188" s="1008"/>
      <c r="F188" s="1008"/>
      <c r="G188" s="1008"/>
      <c r="H188" s="1009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25">
      <c r="B189" s="122">
        <v>30</v>
      </c>
      <c r="C189" s="1008"/>
      <c r="D189" s="1008"/>
      <c r="E189" s="1008"/>
      <c r="F189" s="1008"/>
      <c r="G189" s="1008"/>
      <c r="H189" s="1009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25">
      <c r="B190" s="122">
        <v>31</v>
      </c>
      <c r="C190" s="1008"/>
      <c r="D190" s="1008"/>
      <c r="E190" s="1008"/>
      <c r="F190" s="1008"/>
      <c r="G190" s="1008"/>
      <c r="H190" s="1009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25">
      <c r="B191" s="122">
        <v>32</v>
      </c>
      <c r="C191" s="1008"/>
      <c r="D191" s="1008"/>
      <c r="E191" s="1008"/>
      <c r="F191" s="1008"/>
      <c r="G191" s="1008"/>
      <c r="H191" s="1009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25">
      <c r="B192" s="122">
        <v>33</v>
      </c>
      <c r="C192" s="1008"/>
      <c r="D192" s="1008"/>
      <c r="E192" s="1008"/>
      <c r="F192" s="1008"/>
      <c r="G192" s="1008"/>
      <c r="H192" s="1009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25">
      <c r="B193" s="122">
        <v>34</v>
      </c>
      <c r="C193" s="1008"/>
      <c r="D193" s="1008"/>
      <c r="E193" s="1008"/>
      <c r="F193" s="1008"/>
      <c r="G193" s="1008"/>
      <c r="H193" s="1009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25">
      <c r="B194" s="122">
        <v>35</v>
      </c>
      <c r="C194" s="1008"/>
      <c r="D194" s="1008"/>
      <c r="E194" s="1008"/>
      <c r="F194" s="1008"/>
      <c r="G194" s="1008"/>
      <c r="H194" s="1009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25">
      <c r="B195" s="122">
        <v>36</v>
      </c>
      <c r="C195" s="1008"/>
      <c r="D195" s="1008"/>
      <c r="E195" s="1008"/>
      <c r="F195" s="1008"/>
      <c r="G195" s="1008"/>
      <c r="H195" s="1009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25">
      <c r="B196" s="122">
        <v>37</v>
      </c>
      <c r="C196" s="1008"/>
      <c r="D196" s="1008"/>
      <c r="E196" s="1008"/>
      <c r="F196" s="1008"/>
      <c r="G196" s="1008"/>
      <c r="H196" s="1009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25">
      <c r="B197" s="122">
        <v>38</v>
      </c>
      <c r="C197" s="1008"/>
      <c r="D197" s="1008"/>
      <c r="E197" s="1008"/>
      <c r="F197" s="1008"/>
      <c r="G197" s="1008"/>
      <c r="H197" s="1009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25">
      <c r="B198" s="122">
        <v>39</v>
      </c>
      <c r="C198" s="1008"/>
      <c r="D198" s="1008"/>
      <c r="E198" s="1008"/>
      <c r="F198" s="1008"/>
      <c r="G198" s="1008"/>
      <c r="H198" s="1009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25">
      <c r="B199" s="122">
        <v>40</v>
      </c>
      <c r="C199" s="1008"/>
      <c r="D199" s="1008"/>
      <c r="E199" s="1008"/>
      <c r="F199" s="1008"/>
      <c r="G199" s="1008"/>
      <c r="H199" s="1009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25">
      <c r="B200" s="122">
        <v>41</v>
      </c>
      <c r="C200" s="1008"/>
      <c r="D200" s="1008"/>
      <c r="E200" s="1008"/>
      <c r="F200" s="1008"/>
      <c r="G200" s="1008"/>
      <c r="H200" s="1009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25">
      <c r="B201" s="122">
        <v>42</v>
      </c>
      <c r="C201" s="1008"/>
      <c r="D201" s="1008"/>
      <c r="E201" s="1008"/>
      <c r="F201" s="1008"/>
      <c r="G201" s="1008"/>
      <c r="H201" s="1009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25">
      <c r="B202" s="122">
        <v>43</v>
      </c>
      <c r="C202" s="1008"/>
      <c r="D202" s="1008"/>
      <c r="E202" s="1008"/>
      <c r="F202" s="1008"/>
      <c r="G202" s="1008"/>
      <c r="H202" s="1009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25">
      <c r="B203" s="122">
        <v>44</v>
      </c>
      <c r="C203" s="1008"/>
      <c r="D203" s="1008"/>
      <c r="E203" s="1008"/>
      <c r="F203" s="1008"/>
      <c r="G203" s="1008"/>
      <c r="H203" s="1009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25">
      <c r="B204" s="122">
        <v>45</v>
      </c>
      <c r="C204" s="1008"/>
      <c r="D204" s="1008"/>
      <c r="E204" s="1008"/>
      <c r="F204" s="1008"/>
      <c r="G204" s="1008"/>
      <c r="H204" s="1009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25">
      <c r="B205" s="122">
        <v>46</v>
      </c>
      <c r="C205" s="1008"/>
      <c r="D205" s="1008"/>
      <c r="E205" s="1008"/>
      <c r="F205" s="1008"/>
      <c r="G205" s="1008"/>
      <c r="H205" s="1009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25">
      <c r="B206" s="122">
        <v>47</v>
      </c>
      <c r="C206" s="1008"/>
      <c r="D206" s="1008"/>
      <c r="E206" s="1008"/>
      <c r="F206" s="1008"/>
      <c r="G206" s="1008"/>
      <c r="H206" s="1009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25">
      <c r="B207" s="122">
        <v>48</v>
      </c>
      <c r="C207" s="1008"/>
      <c r="D207" s="1008"/>
      <c r="E207" s="1008"/>
      <c r="F207" s="1008"/>
      <c r="G207" s="1008"/>
      <c r="H207" s="1009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25">
      <c r="B208" s="122">
        <v>49</v>
      </c>
      <c r="C208" s="1008"/>
      <c r="D208" s="1008"/>
      <c r="E208" s="1008"/>
      <c r="F208" s="1008"/>
      <c r="G208" s="1008"/>
      <c r="H208" s="1009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25">
      <c r="B209" s="122">
        <v>50</v>
      </c>
      <c r="C209" s="1008"/>
      <c r="D209" s="1008"/>
      <c r="E209" s="1008"/>
      <c r="F209" s="1008"/>
      <c r="G209" s="1008"/>
      <c r="H209" s="1009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25">
      <c r="B210" s="1050" t="s">
        <v>242</v>
      </c>
      <c r="C210" s="1050"/>
      <c r="D210" s="1050"/>
      <c r="E210" s="1050"/>
      <c r="F210" s="1050"/>
      <c r="G210" s="1050"/>
      <c r="H210" s="1050"/>
      <c r="I210" s="1050"/>
      <c r="J210" s="1050"/>
      <c r="K210" s="1050"/>
      <c r="L210" s="1050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25">
      <c r="B211" s="1012" t="s">
        <v>234</v>
      </c>
      <c r="C211" s="1013"/>
      <c r="D211" s="1013"/>
      <c r="E211" s="1013"/>
      <c r="F211" s="1013"/>
      <c r="G211" s="1013"/>
      <c r="H211" s="1014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25">
      <c r="B212" s="122">
        <v>1</v>
      </c>
      <c r="C212" s="1008"/>
      <c r="D212" s="1008"/>
      <c r="E212" s="1008"/>
      <c r="F212" s="1008"/>
      <c r="G212" s="1008"/>
      <c r="H212" s="1009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25">
      <c r="B213" s="122">
        <v>2</v>
      </c>
      <c r="C213" s="1008"/>
      <c r="D213" s="1008"/>
      <c r="E213" s="1008"/>
      <c r="F213" s="1008"/>
      <c r="G213" s="1008"/>
      <c r="H213" s="1009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25">
      <c r="B214" s="122">
        <v>3</v>
      </c>
      <c r="C214" s="1008"/>
      <c r="D214" s="1008"/>
      <c r="E214" s="1008"/>
      <c r="F214" s="1008"/>
      <c r="G214" s="1008"/>
      <c r="H214" s="1009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25">
      <c r="B215" s="122">
        <v>4</v>
      </c>
      <c r="C215" s="1008"/>
      <c r="D215" s="1008"/>
      <c r="E215" s="1008"/>
      <c r="F215" s="1008"/>
      <c r="G215" s="1008"/>
      <c r="H215" s="1009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25">
      <c r="B216" s="122">
        <v>5</v>
      </c>
      <c r="C216" s="1008"/>
      <c r="D216" s="1008"/>
      <c r="E216" s="1008"/>
      <c r="F216" s="1008"/>
      <c r="G216" s="1008"/>
      <c r="H216" s="1009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25">
      <c r="B217" s="122">
        <v>6</v>
      </c>
      <c r="C217" s="1008"/>
      <c r="D217" s="1008"/>
      <c r="E217" s="1008"/>
      <c r="F217" s="1008"/>
      <c r="G217" s="1008"/>
      <c r="H217" s="1009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25">
      <c r="B218" s="122">
        <v>7</v>
      </c>
      <c r="C218" s="1008"/>
      <c r="D218" s="1008"/>
      <c r="E218" s="1008"/>
      <c r="F218" s="1008"/>
      <c r="G218" s="1008"/>
      <c r="H218" s="1009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25">
      <c r="B219" s="122">
        <v>8</v>
      </c>
      <c r="C219" s="1008"/>
      <c r="D219" s="1008"/>
      <c r="E219" s="1008"/>
      <c r="F219" s="1008"/>
      <c r="G219" s="1008"/>
      <c r="H219" s="1009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25">
      <c r="B220" s="122">
        <v>9</v>
      </c>
      <c r="C220" s="1008"/>
      <c r="D220" s="1008"/>
      <c r="E220" s="1008"/>
      <c r="F220" s="1008"/>
      <c r="G220" s="1008"/>
      <c r="H220" s="1009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25">
      <c r="B221" s="122">
        <v>10</v>
      </c>
      <c r="C221" s="1008"/>
      <c r="D221" s="1008"/>
      <c r="E221" s="1008"/>
      <c r="F221" s="1008"/>
      <c r="G221" s="1008"/>
      <c r="H221" s="1009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25">
      <c r="B222" s="122">
        <v>11</v>
      </c>
      <c r="C222" s="1008"/>
      <c r="D222" s="1008"/>
      <c r="E222" s="1008"/>
      <c r="F222" s="1008"/>
      <c r="G222" s="1008"/>
      <c r="H222" s="1009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25">
      <c r="B223" s="122">
        <v>12</v>
      </c>
      <c r="C223" s="1008"/>
      <c r="D223" s="1008"/>
      <c r="E223" s="1008"/>
      <c r="F223" s="1008"/>
      <c r="G223" s="1008"/>
      <c r="H223" s="1009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25">
      <c r="B224" s="122">
        <v>13</v>
      </c>
      <c r="C224" s="1008"/>
      <c r="D224" s="1008"/>
      <c r="E224" s="1008"/>
      <c r="F224" s="1008"/>
      <c r="G224" s="1008"/>
      <c r="H224" s="1009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25">
      <c r="B225" s="122">
        <v>14</v>
      </c>
      <c r="C225" s="1008"/>
      <c r="D225" s="1008"/>
      <c r="E225" s="1008"/>
      <c r="F225" s="1008"/>
      <c r="G225" s="1008"/>
      <c r="H225" s="1009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25">
      <c r="B226" s="122">
        <v>15</v>
      </c>
      <c r="C226" s="1008"/>
      <c r="D226" s="1008"/>
      <c r="E226" s="1008"/>
      <c r="F226" s="1008"/>
      <c r="G226" s="1008"/>
      <c r="H226" s="1009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25">
      <c r="B227" s="122">
        <v>16</v>
      </c>
      <c r="C227" s="1008"/>
      <c r="D227" s="1008"/>
      <c r="E227" s="1008"/>
      <c r="F227" s="1008"/>
      <c r="G227" s="1008"/>
      <c r="H227" s="1009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25">
      <c r="B228" s="122">
        <v>17</v>
      </c>
      <c r="C228" s="1008"/>
      <c r="D228" s="1008"/>
      <c r="E228" s="1008"/>
      <c r="F228" s="1008"/>
      <c r="G228" s="1008"/>
      <c r="H228" s="1009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25">
      <c r="B229" s="122">
        <v>18</v>
      </c>
      <c r="C229" s="1008"/>
      <c r="D229" s="1008"/>
      <c r="E229" s="1008"/>
      <c r="F229" s="1008"/>
      <c r="G229" s="1008"/>
      <c r="H229" s="1009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25">
      <c r="B230" s="122">
        <v>19</v>
      </c>
      <c r="C230" s="1008"/>
      <c r="D230" s="1008"/>
      <c r="E230" s="1008"/>
      <c r="F230" s="1008"/>
      <c r="G230" s="1008"/>
      <c r="H230" s="1009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25">
      <c r="B231" s="122">
        <v>20</v>
      </c>
      <c r="C231" s="1008"/>
      <c r="D231" s="1008"/>
      <c r="E231" s="1008"/>
      <c r="F231" s="1008"/>
      <c r="G231" s="1008"/>
      <c r="H231" s="1009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25">
      <c r="B232" s="122">
        <v>21</v>
      </c>
      <c r="C232" s="1008"/>
      <c r="D232" s="1008"/>
      <c r="E232" s="1008"/>
      <c r="F232" s="1008"/>
      <c r="G232" s="1008"/>
      <c r="H232" s="1009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25">
      <c r="B233" s="122">
        <v>22</v>
      </c>
      <c r="C233" s="1008"/>
      <c r="D233" s="1008"/>
      <c r="E233" s="1008"/>
      <c r="F233" s="1008"/>
      <c r="G233" s="1008"/>
      <c r="H233" s="1009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25">
      <c r="B234" s="122">
        <v>23</v>
      </c>
      <c r="C234" s="1008"/>
      <c r="D234" s="1008"/>
      <c r="E234" s="1008"/>
      <c r="F234" s="1008"/>
      <c r="G234" s="1008"/>
      <c r="H234" s="1009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25">
      <c r="B235" s="122">
        <v>24</v>
      </c>
      <c r="C235" s="1008"/>
      <c r="D235" s="1008"/>
      <c r="E235" s="1008"/>
      <c r="F235" s="1008"/>
      <c r="G235" s="1008"/>
      <c r="H235" s="1009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25">
      <c r="B236" s="122">
        <v>25</v>
      </c>
      <c r="C236" s="1008"/>
      <c r="D236" s="1008"/>
      <c r="E236" s="1008"/>
      <c r="F236" s="1008"/>
      <c r="G236" s="1008"/>
      <c r="H236" s="1009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25">
      <c r="B237" s="122">
        <v>26</v>
      </c>
      <c r="C237" s="1008"/>
      <c r="D237" s="1008"/>
      <c r="E237" s="1008"/>
      <c r="F237" s="1008"/>
      <c r="G237" s="1008"/>
      <c r="H237" s="1009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25">
      <c r="B238" s="122">
        <v>27</v>
      </c>
      <c r="C238" s="1008"/>
      <c r="D238" s="1008"/>
      <c r="E238" s="1008"/>
      <c r="F238" s="1008"/>
      <c r="G238" s="1008"/>
      <c r="H238" s="1009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25">
      <c r="B239" s="122">
        <v>28</v>
      </c>
      <c r="C239" s="1008"/>
      <c r="D239" s="1008"/>
      <c r="E239" s="1008"/>
      <c r="F239" s="1008"/>
      <c r="G239" s="1008"/>
      <c r="H239" s="1009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25">
      <c r="B240" s="122">
        <v>29</v>
      </c>
      <c r="C240" s="1008"/>
      <c r="D240" s="1008"/>
      <c r="E240" s="1008"/>
      <c r="F240" s="1008"/>
      <c r="G240" s="1008"/>
      <c r="H240" s="1009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25">
      <c r="B241" s="122">
        <v>30</v>
      </c>
      <c r="C241" s="1008"/>
      <c r="D241" s="1008"/>
      <c r="E241" s="1008"/>
      <c r="F241" s="1008"/>
      <c r="G241" s="1008"/>
      <c r="H241" s="1009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25">
      <c r="B242" s="122">
        <v>31</v>
      </c>
      <c r="C242" s="1008"/>
      <c r="D242" s="1008"/>
      <c r="E242" s="1008"/>
      <c r="F242" s="1008"/>
      <c r="G242" s="1008"/>
      <c r="H242" s="1009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25">
      <c r="B243" s="122">
        <v>32</v>
      </c>
      <c r="C243" s="1008"/>
      <c r="D243" s="1008"/>
      <c r="E243" s="1008"/>
      <c r="F243" s="1008"/>
      <c r="G243" s="1008"/>
      <c r="H243" s="1009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25">
      <c r="B244" s="122">
        <v>33</v>
      </c>
      <c r="C244" s="1008"/>
      <c r="D244" s="1008"/>
      <c r="E244" s="1008"/>
      <c r="F244" s="1008"/>
      <c r="G244" s="1008"/>
      <c r="H244" s="1009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25">
      <c r="B245" s="122">
        <v>34</v>
      </c>
      <c r="C245" s="1008"/>
      <c r="D245" s="1008"/>
      <c r="E245" s="1008"/>
      <c r="F245" s="1008"/>
      <c r="G245" s="1008"/>
      <c r="H245" s="1009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25">
      <c r="B246" s="122">
        <v>35</v>
      </c>
      <c r="C246" s="1008"/>
      <c r="D246" s="1008"/>
      <c r="E246" s="1008"/>
      <c r="F246" s="1008"/>
      <c r="G246" s="1008"/>
      <c r="H246" s="1009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25">
      <c r="B247" s="122">
        <v>36</v>
      </c>
      <c r="C247" s="1008"/>
      <c r="D247" s="1008"/>
      <c r="E247" s="1008"/>
      <c r="F247" s="1008"/>
      <c r="G247" s="1008"/>
      <c r="H247" s="1009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25">
      <c r="B248" s="122">
        <v>37</v>
      </c>
      <c r="C248" s="1008"/>
      <c r="D248" s="1008"/>
      <c r="E248" s="1008"/>
      <c r="F248" s="1008"/>
      <c r="G248" s="1008"/>
      <c r="H248" s="1009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25">
      <c r="B249" s="122">
        <v>38</v>
      </c>
      <c r="C249" s="1008"/>
      <c r="D249" s="1008"/>
      <c r="E249" s="1008"/>
      <c r="F249" s="1008"/>
      <c r="G249" s="1008"/>
      <c r="H249" s="1009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25">
      <c r="B250" s="122">
        <v>39</v>
      </c>
      <c r="C250" s="1008"/>
      <c r="D250" s="1008"/>
      <c r="E250" s="1008"/>
      <c r="F250" s="1008"/>
      <c r="G250" s="1008"/>
      <c r="H250" s="1009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25">
      <c r="B251" s="122">
        <v>40</v>
      </c>
      <c r="C251" s="1008"/>
      <c r="D251" s="1008"/>
      <c r="E251" s="1008"/>
      <c r="F251" s="1008"/>
      <c r="G251" s="1008"/>
      <c r="H251" s="1009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25">
      <c r="B252" s="122">
        <v>41</v>
      </c>
      <c r="C252" s="1008"/>
      <c r="D252" s="1008"/>
      <c r="E252" s="1008"/>
      <c r="F252" s="1008"/>
      <c r="G252" s="1008"/>
      <c r="H252" s="1009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25">
      <c r="B253" s="122">
        <v>42</v>
      </c>
      <c r="C253" s="1008"/>
      <c r="D253" s="1008"/>
      <c r="E253" s="1008"/>
      <c r="F253" s="1008"/>
      <c r="G253" s="1008"/>
      <c r="H253" s="1009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25">
      <c r="B254" s="122">
        <v>43</v>
      </c>
      <c r="C254" s="1008"/>
      <c r="D254" s="1008"/>
      <c r="E254" s="1008"/>
      <c r="F254" s="1008"/>
      <c r="G254" s="1008"/>
      <c r="H254" s="1009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25">
      <c r="B255" s="122">
        <v>44</v>
      </c>
      <c r="C255" s="1008"/>
      <c r="D255" s="1008"/>
      <c r="E255" s="1008"/>
      <c r="F255" s="1008"/>
      <c r="G255" s="1008"/>
      <c r="H255" s="1009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25">
      <c r="B256" s="122">
        <v>45</v>
      </c>
      <c r="C256" s="1008"/>
      <c r="D256" s="1008"/>
      <c r="E256" s="1008"/>
      <c r="F256" s="1008"/>
      <c r="G256" s="1008"/>
      <c r="H256" s="1009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25">
      <c r="B257" s="122">
        <v>46</v>
      </c>
      <c r="C257" s="1008"/>
      <c r="D257" s="1008"/>
      <c r="E257" s="1008"/>
      <c r="F257" s="1008"/>
      <c r="G257" s="1008"/>
      <c r="H257" s="1009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25">
      <c r="B258" s="122">
        <v>47</v>
      </c>
      <c r="C258" s="1008"/>
      <c r="D258" s="1008"/>
      <c r="E258" s="1008"/>
      <c r="F258" s="1008"/>
      <c r="G258" s="1008"/>
      <c r="H258" s="1009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25">
      <c r="B259" s="122">
        <v>48</v>
      </c>
      <c r="C259" s="1008"/>
      <c r="D259" s="1008"/>
      <c r="E259" s="1008"/>
      <c r="F259" s="1008"/>
      <c r="G259" s="1008"/>
      <c r="H259" s="1009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25">
      <c r="B260" s="122">
        <v>49</v>
      </c>
      <c r="C260" s="1008"/>
      <c r="D260" s="1008"/>
      <c r="E260" s="1008"/>
      <c r="F260" s="1008"/>
      <c r="G260" s="1008"/>
      <c r="H260" s="1009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25">
      <c r="B261" s="122">
        <v>50</v>
      </c>
      <c r="C261" s="1008"/>
      <c r="D261" s="1008"/>
      <c r="E261" s="1008"/>
      <c r="F261" s="1008"/>
      <c r="G261" s="1008"/>
      <c r="H261" s="1009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25">
      <c r="B262" s="1049" t="s">
        <v>682</v>
      </c>
      <c r="C262" s="1049"/>
      <c r="D262" s="1049"/>
      <c r="E262" s="1049"/>
      <c r="F262" s="1049"/>
      <c r="G262" s="1049"/>
      <c r="H262" s="1049"/>
      <c r="I262" s="1049"/>
      <c r="J262" s="1049"/>
      <c r="K262" s="1049"/>
      <c r="L262" s="1049"/>
      <c r="M262" s="481"/>
      <c r="N262" s="481"/>
      <c r="O262" s="482"/>
      <c r="P262" s="481"/>
      <c r="Q262" s="481"/>
      <c r="R262" s="482"/>
    </row>
    <row r="263" spans="2:18" x14ac:dyDescent="0.25">
      <c r="B263" s="1050" t="s">
        <v>233</v>
      </c>
      <c r="C263" s="1050"/>
      <c r="D263" s="1050"/>
      <c r="E263" s="1050"/>
      <c r="F263" s="1050"/>
      <c r="G263" s="1050"/>
      <c r="H263" s="1050"/>
      <c r="I263" s="1050"/>
      <c r="J263" s="1050"/>
      <c r="K263" s="1050"/>
      <c r="L263" s="1050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25">
      <c r="B264" s="1012" t="s">
        <v>234</v>
      </c>
      <c r="C264" s="1013"/>
      <c r="D264" s="1013"/>
      <c r="E264" s="1013"/>
      <c r="F264" s="1013"/>
      <c r="G264" s="1013"/>
      <c r="H264" s="1014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25">
      <c r="B265" s="122">
        <v>1</v>
      </c>
      <c r="C265" s="1008"/>
      <c r="D265" s="1008"/>
      <c r="E265" s="1008"/>
      <c r="F265" s="1008"/>
      <c r="G265" s="1008"/>
      <c r="H265" s="1009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25">
      <c r="B266" s="122">
        <v>2</v>
      </c>
      <c r="C266" s="1008"/>
      <c r="D266" s="1008"/>
      <c r="E266" s="1008"/>
      <c r="F266" s="1008"/>
      <c r="G266" s="1008"/>
      <c r="H266" s="1009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25">
      <c r="B267" s="122">
        <v>3</v>
      </c>
      <c r="C267" s="1008"/>
      <c r="D267" s="1008"/>
      <c r="E267" s="1008"/>
      <c r="F267" s="1008"/>
      <c r="G267" s="1008"/>
      <c r="H267" s="1009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25">
      <c r="B268" s="122">
        <v>4</v>
      </c>
      <c r="C268" s="1008"/>
      <c r="D268" s="1008"/>
      <c r="E268" s="1008"/>
      <c r="F268" s="1008"/>
      <c r="G268" s="1008"/>
      <c r="H268" s="1009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25">
      <c r="B269" s="122">
        <v>5</v>
      </c>
      <c r="C269" s="1008"/>
      <c r="D269" s="1008"/>
      <c r="E269" s="1008"/>
      <c r="F269" s="1008"/>
      <c r="G269" s="1008"/>
      <c r="H269" s="1009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25">
      <c r="B270" s="122">
        <v>6</v>
      </c>
      <c r="C270" s="1008"/>
      <c r="D270" s="1008"/>
      <c r="E270" s="1008"/>
      <c r="F270" s="1008"/>
      <c r="G270" s="1008"/>
      <c r="H270" s="1009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25">
      <c r="B271" s="122">
        <v>7</v>
      </c>
      <c r="C271" s="1008"/>
      <c r="D271" s="1008"/>
      <c r="E271" s="1008"/>
      <c r="F271" s="1008"/>
      <c r="G271" s="1008"/>
      <c r="H271" s="1009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25">
      <c r="B272" s="122">
        <v>8</v>
      </c>
      <c r="C272" s="1008"/>
      <c r="D272" s="1008"/>
      <c r="E272" s="1008"/>
      <c r="F272" s="1008"/>
      <c r="G272" s="1008"/>
      <c r="H272" s="1009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25">
      <c r="B273" s="122">
        <v>9</v>
      </c>
      <c r="C273" s="1008"/>
      <c r="D273" s="1008"/>
      <c r="E273" s="1008"/>
      <c r="F273" s="1008"/>
      <c r="G273" s="1008"/>
      <c r="H273" s="1009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25">
      <c r="B274" s="122">
        <v>10</v>
      </c>
      <c r="C274" s="1008"/>
      <c r="D274" s="1008"/>
      <c r="E274" s="1008"/>
      <c r="F274" s="1008"/>
      <c r="G274" s="1008"/>
      <c r="H274" s="1009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25">
      <c r="B275" s="122">
        <v>11</v>
      </c>
      <c r="C275" s="1008"/>
      <c r="D275" s="1008"/>
      <c r="E275" s="1008"/>
      <c r="F275" s="1008"/>
      <c r="G275" s="1008"/>
      <c r="H275" s="1009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25">
      <c r="B276" s="122">
        <v>12</v>
      </c>
      <c r="C276" s="1008"/>
      <c r="D276" s="1008"/>
      <c r="E276" s="1008"/>
      <c r="F276" s="1008"/>
      <c r="G276" s="1008"/>
      <c r="H276" s="1009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25">
      <c r="B277" s="122">
        <v>13</v>
      </c>
      <c r="C277" s="1008"/>
      <c r="D277" s="1008"/>
      <c r="E277" s="1008"/>
      <c r="F277" s="1008"/>
      <c r="G277" s="1008"/>
      <c r="H277" s="1009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25">
      <c r="B278" s="122">
        <v>14</v>
      </c>
      <c r="C278" s="1008"/>
      <c r="D278" s="1008"/>
      <c r="E278" s="1008"/>
      <c r="F278" s="1008"/>
      <c r="G278" s="1008"/>
      <c r="H278" s="1009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25">
      <c r="B279" s="122">
        <v>15</v>
      </c>
      <c r="C279" s="1008"/>
      <c r="D279" s="1008"/>
      <c r="E279" s="1008"/>
      <c r="F279" s="1008"/>
      <c r="G279" s="1008"/>
      <c r="H279" s="1009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25">
      <c r="B280" s="122">
        <v>16</v>
      </c>
      <c r="C280" s="1008"/>
      <c r="D280" s="1008"/>
      <c r="E280" s="1008"/>
      <c r="F280" s="1008"/>
      <c r="G280" s="1008"/>
      <c r="H280" s="1009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25">
      <c r="B281" s="122">
        <v>17</v>
      </c>
      <c r="C281" s="1008"/>
      <c r="D281" s="1008"/>
      <c r="E281" s="1008"/>
      <c r="F281" s="1008"/>
      <c r="G281" s="1008"/>
      <c r="H281" s="1009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25">
      <c r="B282" s="122">
        <v>18</v>
      </c>
      <c r="C282" s="1008"/>
      <c r="D282" s="1008"/>
      <c r="E282" s="1008"/>
      <c r="F282" s="1008"/>
      <c r="G282" s="1008"/>
      <c r="H282" s="1009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25">
      <c r="B283" s="122">
        <v>19</v>
      </c>
      <c r="C283" s="1008"/>
      <c r="D283" s="1008"/>
      <c r="E283" s="1008"/>
      <c r="F283" s="1008"/>
      <c r="G283" s="1008"/>
      <c r="H283" s="1009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25">
      <c r="B284" s="122">
        <v>20</v>
      </c>
      <c r="C284" s="1008"/>
      <c r="D284" s="1008"/>
      <c r="E284" s="1008"/>
      <c r="F284" s="1008"/>
      <c r="G284" s="1008"/>
      <c r="H284" s="1009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25">
      <c r="B285" s="1050" t="s">
        <v>242</v>
      </c>
      <c r="C285" s="1050"/>
      <c r="D285" s="1050"/>
      <c r="E285" s="1050"/>
      <c r="F285" s="1050"/>
      <c r="G285" s="1050"/>
      <c r="H285" s="1050"/>
      <c r="I285" s="1050"/>
      <c r="J285" s="1050"/>
      <c r="K285" s="1050"/>
      <c r="L285" s="1050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25">
      <c r="B286" s="1012" t="s">
        <v>234</v>
      </c>
      <c r="C286" s="1013"/>
      <c r="D286" s="1013"/>
      <c r="E286" s="1013"/>
      <c r="F286" s="1013"/>
      <c r="G286" s="1013"/>
      <c r="H286" s="1014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25">
      <c r="B287" s="122">
        <v>1</v>
      </c>
      <c r="C287" s="1008"/>
      <c r="D287" s="1008"/>
      <c r="E287" s="1008"/>
      <c r="F287" s="1008"/>
      <c r="G287" s="1008"/>
      <c r="H287" s="1009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25">
      <c r="B288" s="122">
        <v>2</v>
      </c>
      <c r="C288" s="1008"/>
      <c r="D288" s="1008"/>
      <c r="E288" s="1008"/>
      <c r="F288" s="1008"/>
      <c r="G288" s="1008"/>
      <c r="H288" s="1009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25">
      <c r="B289" s="122">
        <v>3</v>
      </c>
      <c r="C289" s="1008"/>
      <c r="D289" s="1008"/>
      <c r="E289" s="1008"/>
      <c r="F289" s="1008"/>
      <c r="G289" s="1008"/>
      <c r="H289" s="1009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25">
      <c r="B290" s="122">
        <v>4</v>
      </c>
      <c r="C290" s="1008"/>
      <c r="D290" s="1008"/>
      <c r="E290" s="1008"/>
      <c r="F290" s="1008"/>
      <c r="G290" s="1008"/>
      <c r="H290" s="1009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25">
      <c r="B291" s="122">
        <v>5</v>
      </c>
      <c r="C291" s="1008"/>
      <c r="D291" s="1008"/>
      <c r="E291" s="1008"/>
      <c r="F291" s="1008"/>
      <c r="G291" s="1008"/>
      <c r="H291" s="1009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25">
      <c r="B292" s="122">
        <v>6</v>
      </c>
      <c r="C292" s="1008"/>
      <c r="D292" s="1008"/>
      <c r="E292" s="1008"/>
      <c r="F292" s="1008"/>
      <c r="G292" s="1008"/>
      <c r="H292" s="1009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25">
      <c r="B293" s="122">
        <v>7</v>
      </c>
      <c r="C293" s="1008"/>
      <c r="D293" s="1008"/>
      <c r="E293" s="1008"/>
      <c r="F293" s="1008"/>
      <c r="G293" s="1008"/>
      <c r="H293" s="1009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25">
      <c r="B294" s="122">
        <v>8</v>
      </c>
      <c r="C294" s="1008"/>
      <c r="D294" s="1008"/>
      <c r="E294" s="1008"/>
      <c r="F294" s="1008"/>
      <c r="G294" s="1008"/>
      <c r="H294" s="1009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25">
      <c r="B295" s="122">
        <v>9</v>
      </c>
      <c r="C295" s="1008"/>
      <c r="D295" s="1008"/>
      <c r="E295" s="1008"/>
      <c r="F295" s="1008"/>
      <c r="G295" s="1008"/>
      <c r="H295" s="1009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25">
      <c r="B296" s="122">
        <v>10</v>
      </c>
      <c r="C296" s="1008"/>
      <c r="D296" s="1008"/>
      <c r="E296" s="1008"/>
      <c r="F296" s="1008"/>
      <c r="G296" s="1008"/>
      <c r="H296" s="1009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25">
      <c r="B297" s="122">
        <v>11</v>
      </c>
      <c r="C297" s="1008"/>
      <c r="D297" s="1008"/>
      <c r="E297" s="1008"/>
      <c r="F297" s="1008"/>
      <c r="G297" s="1008"/>
      <c r="H297" s="1009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25">
      <c r="B298" s="122">
        <v>12</v>
      </c>
      <c r="C298" s="1008"/>
      <c r="D298" s="1008"/>
      <c r="E298" s="1008"/>
      <c r="F298" s="1008"/>
      <c r="G298" s="1008"/>
      <c r="H298" s="1009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25">
      <c r="B299" s="122">
        <v>13</v>
      </c>
      <c r="C299" s="1008"/>
      <c r="D299" s="1008"/>
      <c r="E299" s="1008"/>
      <c r="F299" s="1008"/>
      <c r="G299" s="1008"/>
      <c r="H299" s="1009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25">
      <c r="B300" s="122">
        <v>14</v>
      </c>
      <c r="C300" s="1008"/>
      <c r="D300" s="1008"/>
      <c r="E300" s="1008"/>
      <c r="F300" s="1008"/>
      <c r="G300" s="1008"/>
      <c r="H300" s="1009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25">
      <c r="B301" s="122">
        <v>15</v>
      </c>
      <c r="C301" s="1008"/>
      <c r="D301" s="1008"/>
      <c r="E301" s="1008"/>
      <c r="F301" s="1008"/>
      <c r="G301" s="1008"/>
      <c r="H301" s="1009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25">
      <c r="B302" s="122">
        <v>16</v>
      </c>
      <c r="C302" s="1008"/>
      <c r="D302" s="1008"/>
      <c r="E302" s="1008"/>
      <c r="F302" s="1008"/>
      <c r="G302" s="1008"/>
      <c r="H302" s="1009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25">
      <c r="B303" s="122">
        <v>17</v>
      </c>
      <c r="C303" s="1008"/>
      <c r="D303" s="1008"/>
      <c r="E303" s="1008"/>
      <c r="F303" s="1008"/>
      <c r="G303" s="1008"/>
      <c r="H303" s="1009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25">
      <c r="B304" s="122">
        <v>18</v>
      </c>
      <c r="C304" s="1008"/>
      <c r="D304" s="1008"/>
      <c r="E304" s="1008"/>
      <c r="F304" s="1008"/>
      <c r="G304" s="1008"/>
      <c r="H304" s="1009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25">
      <c r="B305" s="122">
        <v>19</v>
      </c>
      <c r="C305" s="1008"/>
      <c r="D305" s="1008"/>
      <c r="E305" s="1008"/>
      <c r="F305" s="1008"/>
      <c r="G305" s="1008"/>
      <c r="H305" s="1009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25">
      <c r="B306" s="122">
        <v>20</v>
      </c>
      <c r="C306" s="1008"/>
      <c r="D306" s="1008"/>
      <c r="E306" s="1008"/>
      <c r="F306" s="1008"/>
      <c r="G306" s="1008"/>
      <c r="H306" s="1009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25">
      <c r="B307" s="1049" t="s">
        <v>683</v>
      </c>
      <c r="C307" s="1049"/>
      <c r="D307" s="1049"/>
      <c r="E307" s="1049"/>
      <c r="F307" s="1049"/>
      <c r="G307" s="1049"/>
      <c r="H307" s="1049"/>
      <c r="I307" s="1049"/>
      <c r="J307" s="1049"/>
      <c r="K307" s="1049"/>
      <c r="L307" s="1049"/>
      <c r="M307" s="481"/>
      <c r="N307" s="481"/>
      <c r="O307" s="482"/>
      <c r="P307" s="481"/>
      <c r="Q307" s="481"/>
      <c r="R307" s="482"/>
    </row>
    <row r="308" spans="2:18" x14ac:dyDescent="0.25">
      <c r="B308" s="1050" t="s">
        <v>233</v>
      </c>
      <c r="C308" s="1050"/>
      <c r="D308" s="1050"/>
      <c r="E308" s="1050"/>
      <c r="F308" s="1050"/>
      <c r="G308" s="1050"/>
      <c r="H308" s="1050"/>
      <c r="I308" s="1050"/>
      <c r="J308" s="1050"/>
      <c r="K308" s="1050"/>
      <c r="L308" s="1050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25">
      <c r="B309" s="1012" t="s">
        <v>234</v>
      </c>
      <c r="C309" s="1013"/>
      <c r="D309" s="1013"/>
      <c r="E309" s="1013"/>
      <c r="F309" s="1013"/>
      <c r="G309" s="1013"/>
      <c r="H309" s="1014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25">
      <c r="B310" s="122">
        <v>1</v>
      </c>
      <c r="C310" s="1008"/>
      <c r="D310" s="1008"/>
      <c r="E310" s="1008"/>
      <c r="F310" s="1008"/>
      <c r="G310" s="1008"/>
      <c r="H310" s="1009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25">
      <c r="B311" s="122">
        <v>2</v>
      </c>
      <c r="C311" s="1008"/>
      <c r="D311" s="1008"/>
      <c r="E311" s="1008"/>
      <c r="F311" s="1008"/>
      <c r="G311" s="1008"/>
      <c r="H311" s="1009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25">
      <c r="B312" s="122">
        <v>3</v>
      </c>
      <c r="C312" s="1008"/>
      <c r="D312" s="1008"/>
      <c r="E312" s="1008"/>
      <c r="F312" s="1008"/>
      <c r="G312" s="1008"/>
      <c r="H312" s="1009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25">
      <c r="B313" s="122">
        <v>4</v>
      </c>
      <c r="C313" s="1008"/>
      <c r="D313" s="1008"/>
      <c r="E313" s="1008"/>
      <c r="F313" s="1008"/>
      <c r="G313" s="1008"/>
      <c r="H313" s="1009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25">
      <c r="B314" s="122">
        <v>5</v>
      </c>
      <c r="C314" s="1008"/>
      <c r="D314" s="1008"/>
      <c r="E314" s="1008"/>
      <c r="F314" s="1008"/>
      <c r="G314" s="1008"/>
      <c r="H314" s="1009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25">
      <c r="B315" s="122">
        <v>6</v>
      </c>
      <c r="C315" s="1008"/>
      <c r="D315" s="1008"/>
      <c r="E315" s="1008"/>
      <c r="F315" s="1008"/>
      <c r="G315" s="1008"/>
      <c r="H315" s="1009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25">
      <c r="B316" s="122">
        <v>7</v>
      </c>
      <c r="C316" s="1008"/>
      <c r="D316" s="1008"/>
      <c r="E316" s="1008"/>
      <c r="F316" s="1008"/>
      <c r="G316" s="1008"/>
      <c r="H316" s="1009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25">
      <c r="B317" s="122">
        <v>8</v>
      </c>
      <c r="C317" s="1008"/>
      <c r="D317" s="1008"/>
      <c r="E317" s="1008"/>
      <c r="F317" s="1008"/>
      <c r="G317" s="1008"/>
      <c r="H317" s="1009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25">
      <c r="B318" s="122">
        <v>9</v>
      </c>
      <c r="C318" s="1008"/>
      <c r="D318" s="1008"/>
      <c r="E318" s="1008"/>
      <c r="F318" s="1008"/>
      <c r="G318" s="1008"/>
      <c r="H318" s="1009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25">
      <c r="B319" s="122">
        <v>10</v>
      </c>
      <c r="C319" s="1008"/>
      <c r="D319" s="1008"/>
      <c r="E319" s="1008"/>
      <c r="F319" s="1008"/>
      <c r="G319" s="1008"/>
      <c r="H319" s="1009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25">
      <c r="B320" s="1054" t="s">
        <v>242</v>
      </c>
      <c r="C320" s="1055"/>
      <c r="D320" s="1055"/>
      <c r="E320" s="1055"/>
      <c r="F320" s="1055"/>
      <c r="G320" s="1055"/>
      <c r="H320" s="1055"/>
      <c r="I320" s="1055"/>
      <c r="J320" s="1055"/>
      <c r="K320" s="1055"/>
      <c r="L320" s="1056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25">
      <c r="B321" s="1012" t="s">
        <v>234</v>
      </c>
      <c r="C321" s="1013"/>
      <c r="D321" s="1013"/>
      <c r="E321" s="1013"/>
      <c r="F321" s="1013"/>
      <c r="G321" s="1013"/>
      <c r="H321" s="1014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25">
      <c r="B322" s="122">
        <v>1</v>
      </c>
      <c r="C322" s="1008"/>
      <c r="D322" s="1008"/>
      <c r="E322" s="1008"/>
      <c r="F322" s="1008"/>
      <c r="G322" s="1008"/>
      <c r="H322" s="1009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25">
      <c r="B323" s="122">
        <v>2</v>
      </c>
      <c r="C323" s="1008"/>
      <c r="D323" s="1008"/>
      <c r="E323" s="1008"/>
      <c r="F323" s="1008"/>
      <c r="G323" s="1008"/>
      <c r="H323" s="1009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25">
      <c r="B324" s="122">
        <v>3</v>
      </c>
      <c r="C324" s="1008"/>
      <c r="D324" s="1008"/>
      <c r="E324" s="1008"/>
      <c r="F324" s="1008"/>
      <c r="G324" s="1008"/>
      <c r="H324" s="1009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25">
      <c r="B325" s="122">
        <v>4</v>
      </c>
      <c r="C325" s="1008"/>
      <c r="D325" s="1008"/>
      <c r="E325" s="1008"/>
      <c r="F325" s="1008"/>
      <c r="G325" s="1008"/>
      <c r="H325" s="1009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25">
      <c r="B326" s="122">
        <v>5</v>
      </c>
      <c r="C326" s="1008"/>
      <c r="D326" s="1008"/>
      <c r="E326" s="1008"/>
      <c r="F326" s="1008"/>
      <c r="G326" s="1008"/>
      <c r="H326" s="1009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25">
      <c r="B327" s="122">
        <v>6</v>
      </c>
      <c r="C327" s="1008"/>
      <c r="D327" s="1008"/>
      <c r="E327" s="1008"/>
      <c r="F327" s="1008"/>
      <c r="G327" s="1008"/>
      <c r="H327" s="1009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25">
      <c r="B328" s="122">
        <v>7</v>
      </c>
      <c r="C328" s="1008"/>
      <c r="D328" s="1008"/>
      <c r="E328" s="1008"/>
      <c r="F328" s="1008"/>
      <c r="G328" s="1008"/>
      <c r="H328" s="1009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25">
      <c r="B329" s="122">
        <v>8</v>
      </c>
      <c r="C329" s="1008"/>
      <c r="D329" s="1008"/>
      <c r="E329" s="1008"/>
      <c r="F329" s="1008"/>
      <c r="G329" s="1008"/>
      <c r="H329" s="1009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25">
      <c r="B330" s="122">
        <v>9</v>
      </c>
      <c r="C330" s="1008"/>
      <c r="D330" s="1008"/>
      <c r="E330" s="1008"/>
      <c r="F330" s="1008"/>
      <c r="G330" s="1008"/>
      <c r="H330" s="1009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25">
      <c r="B331" s="122">
        <v>10</v>
      </c>
      <c r="C331" s="1008"/>
      <c r="D331" s="1008"/>
      <c r="E331" s="1008"/>
      <c r="F331" s="1008"/>
      <c r="G331" s="1008"/>
      <c r="H331" s="1009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25">
      <c r="B332" s="1049" t="s">
        <v>687</v>
      </c>
      <c r="C332" s="1049"/>
      <c r="D332" s="1049"/>
      <c r="E332" s="1049"/>
      <c r="F332" s="1049"/>
      <c r="G332" s="1049"/>
      <c r="H332" s="1049"/>
      <c r="I332" s="1049"/>
      <c r="J332" s="1049"/>
      <c r="K332" s="1049"/>
      <c r="L332" s="1049"/>
      <c r="M332" s="481"/>
      <c r="N332" s="481"/>
      <c r="O332" s="482"/>
      <c r="P332" s="481"/>
      <c r="Q332" s="481"/>
      <c r="R332" s="482"/>
    </row>
    <row r="333" spans="2:18" x14ac:dyDescent="0.25">
      <c r="B333" s="1050" t="s">
        <v>233</v>
      </c>
      <c r="C333" s="1050"/>
      <c r="D333" s="1050"/>
      <c r="E333" s="1050"/>
      <c r="F333" s="1050"/>
      <c r="G333" s="1050"/>
      <c r="H333" s="1050"/>
      <c r="I333" s="1050"/>
      <c r="J333" s="1050"/>
      <c r="K333" s="1050"/>
      <c r="L333" s="1050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25">
      <c r="B334" s="1012" t="s">
        <v>234</v>
      </c>
      <c r="C334" s="1013"/>
      <c r="D334" s="1013"/>
      <c r="E334" s="1013"/>
      <c r="F334" s="1013"/>
      <c r="G334" s="1013"/>
      <c r="H334" s="1014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25">
      <c r="B335" s="122">
        <v>1</v>
      </c>
      <c r="C335" s="1008"/>
      <c r="D335" s="1008"/>
      <c r="E335" s="1008"/>
      <c r="F335" s="1008"/>
      <c r="G335" s="1008"/>
      <c r="H335" s="1009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25">
      <c r="B336" s="122">
        <v>2</v>
      </c>
      <c r="C336" s="1008"/>
      <c r="D336" s="1008"/>
      <c r="E336" s="1008"/>
      <c r="F336" s="1008"/>
      <c r="G336" s="1008"/>
      <c r="H336" s="1009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25">
      <c r="B337" s="122">
        <v>3</v>
      </c>
      <c r="C337" s="1008"/>
      <c r="D337" s="1008"/>
      <c r="E337" s="1008"/>
      <c r="F337" s="1008"/>
      <c r="G337" s="1008"/>
      <c r="H337" s="1009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25">
      <c r="B338" s="122">
        <v>4</v>
      </c>
      <c r="C338" s="1008"/>
      <c r="D338" s="1008"/>
      <c r="E338" s="1008"/>
      <c r="F338" s="1008"/>
      <c r="G338" s="1008"/>
      <c r="H338" s="1009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25">
      <c r="B339" s="122">
        <v>5</v>
      </c>
      <c r="C339" s="1008"/>
      <c r="D339" s="1008"/>
      <c r="E339" s="1008"/>
      <c r="F339" s="1008"/>
      <c r="G339" s="1008"/>
      <c r="H339" s="1009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25">
      <c r="B340" s="122">
        <v>6</v>
      </c>
      <c r="C340" s="1008"/>
      <c r="D340" s="1008"/>
      <c r="E340" s="1008"/>
      <c r="F340" s="1008"/>
      <c r="G340" s="1008"/>
      <c r="H340" s="1009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25">
      <c r="B341" s="122">
        <v>7</v>
      </c>
      <c r="C341" s="1008"/>
      <c r="D341" s="1008"/>
      <c r="E341" s="1008"/>
      <c r="F341" s="1008"/>
      <c r="G341" s="1008"/>
      <c r="H341" s="1009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25">
      <c r="B342" s="122">
        <v>8</v>
      </c>
      <c r="C342" s="1008"/>
      <c r="D342" s="1008"/>
      <c r="E342" s="1008"/>
      <c r="F342" s="1008"/>
      <c r="G342" s="1008"/>
      <c r="H342" s="1009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25">
      <c r="B343" s="122">
        <v>9</v>
      </c>
      <c r="C343" s="1008"/>
      <c r="D343" s="1008"/>
      <c r="E343" s="1008"/>
      <c r="F343" s="1008"/>
      <c r="G343" s="1008"/>
      <c r="H343" s="1009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25">
      <c r="B344" s="122">
        <v>10</v>
      </c>
      <c r="C344" s="1008"/>
      <c r="D344" s="1008"/>
      <c r="E344" s="1008"/>
      <c r="F344" s="1008"/>
      <c r="G344" s="1008"/>
      <c r="H344" s="1009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25">
      <c r="B345" s="122">
        <v>11</v>
      </c>
      <c r="C345" s="1008"/>
      <c r="D345" s="1008"/>
      <c r="E345" s="1008"/>
      <c r="F345" s="1008"/>
      <c r="G345" s="1008"/>
      <c r="H345" s="1009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25">
      <c r="B346" s="122">
        <v>12</v>
      </c>
      <c r="C346" s="1008"/>
      <c r="D346" s="1008"/>
      <c r="E346" s="1008"/>
      <c r="F346" s="1008"/>
      <c r="G346" s="1008"/>
      <c r="H346" s="1009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25">
      <c r="B347" s="122">
        <v>13</v>
      </c>
      <c r="C347" s="1008"/>
      <c r="D347" s="1008"/>
      <c r="E347" s="1008"/>
      <c r="F347" s="1008"/>
      <c r="G347" s="1008"/>
      <c r="H347" s="1009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25">
      <c r="B348" s="122">
        <v>14</v>
      </c>
      <c r="C348" s="1008"/>
      <c r="D348" s="1008"/>
      <c r="E348" s="1008"/>
      <c r="F348" s="1008"/>
      <c r="G348" s="1008"/>
      <c r="H348" s="1009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25">
      <c r="B349" s="122">
        <v>15</v>
      </c>
      <c r="C349" s="1008"/>
      <c r="D349" s="1008"/>
      <c r="E349" s="1008"/>
      <c r="F349" s="1008"/>
      <c r="G349" s="1008"/>
      <c r="H349" s="1009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25">
      <c r="B350" s="122">
        <v>16</v>
      </c>
      <c r="C350" s="1008"/>
      <c r="D350" s="1008"/>
      <c r="E350" s="1008"/>
      <c r="F350" s="1008"/>
      <c r="G350" s="1008"/>
      <c r="H350" s="1009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25">
      <c r="B351" s="122">
        <v>17</v>
      </c>
      <c r="C351" s="1008"/>
      <c r="D351" s="1008"/>
      <c r="E351" s="1008"/>
      <c r="F351" s="1008"/>
      <c r="G351" s="1008"/>
      <c r="H351" s="1009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25">
      <c r="B352" s="122">
        <v>18</v>
      </c>
      <c r="C352" s="1008"/>
      <c r="D352" s="1008"/>
      <c r="E352" s="1008"/>
      <c r="F352" s="1008"/>
      <c r="G352" s="1008"/>
      <c r="H352" s="1009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25">
      <c r="B353" s="122">
        <v>19</v>
      </c>
      <c r="C353" s="1008"/>
      <c r="D353" s="1008"/>
      <c r="E353" s="1008"/>
      <c r="F353" s="1008"/>
      <c r="G353" s="1008"/>
      <c r="H353" s="1009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25">
      <c r="B354" s="122">
        <v>20</v>
      </c>
      <c r="C354" s="1008"/>
      <c r="D354" s="1008"/>
      <c r="E354" s="1008"/>
      <c r="F354" s="1008"/>
      <c r="G354" s="1008"/>
      <c r="H354" s="1009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25">
      <c r="B355" s="1050" t="s">
        <v>242</v>
      </c>
      <c r="C355" s="1050"/>
      <c r="D355" s="1050"/>
      <c r="E355" s="1050"/>
      <c r="F355" s="1050"/>
      <c r="G355" s="1050"/>
      <c r="H355" s="1050"/>
      <c r="I355" s="1050"/>
      <c r="J355" s="1050"/>
      <c r="K355" s="1050"/>
      <c r="L355" s="1050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25">
      <c r="B356" s="1012" t="s">
        <v>234</v>
      </c>
      <c r="C356" s="1013"/>
      <c r="D356" s="1013"/>
      <c r="E356" s="1013"/>
      <c r="F356" s="1013"/>
      <c r="G356" s="1013"/>
      <c r="H356" s="1014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25">
      <c r="B357" s="122">
        <v>1</v>
      </c>
      <c r="C357" s="1008"/>
      <c r="D357" s="1008"/>
      <c r="E357" s="1008"/>
      <c r="F357" s="1008"/>
      <c r="G357" s="1008"/>
      <c r="H357" s="1009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25">
      <c r="B358" s="122">
        <v>2</v>
      </c>
      <c r="C358" s="1008"/>
      <c r="D358" s="1008"/>
      <c r="E358" s="1008"/>
      <c r="F358" s="1008"/>
      <c r="G358" s="1008"/>
      <c r="H358" s="1009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25">
      <c r="B359" s="122">
        <v>3</v>
      </c>
      <c r="C359" s="1008"/>
      <c r="D359" s="1008"/>
      <c r="E359" s="1008"/>
      <c r="F359" s="1008"/>
      <c r="G359" s="1008"/>
      <c r="H359" s="1009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25">
      <c r="B360" s="122">
        <v>4</v>
      </c>
      <c r="C360" s="1008"/>
      <c r="D360" s="1008"/>
      <c r="E360" s="1008"/>
      <c r="F360" s="1008"/>
      <c r="G360" s="1008"/>
      <c r="H360" s="1009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25">
      <c r="B361" s="122">
        <v>5</v>
      </c>
      <c r="C361" s="1008"/>
      <c r="D361" s="1008"/>
      <c r="E361" s="1008"/>
      <c r="F361" s="1008"/>
      <c r="G361" s="1008"/>
      <c r="H361" s="1009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25">
      <c r="B362" s="122">
        <v>6</v>
      </c>
      <c r="C362" s="1008"/>
      <c r="D362" s="1008"/>
      <c r="E362" s="1008"/>
      <c r="F362" s="1008"/>
      <c r="G362" s="1008"/>
      <c r="H362" s="1009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25">
      <c r="B363" s="122">
        <v>7</v>
      </c>
      <c r="C363" s="1008"/>
      <c r="D363" s="1008"/>
      <c r="E363" s="1008"/>
      <c r="F363" s="1008"/>
      <c r="G363" s="1008"/>
      <c r="H363" s="1009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25">
      <c r="B364" s="122">
        <v>8</v>
      </c>
      <c r="C364" s="1008"/>
      <c r="D364" s="1008"/>
      <c r="E364" s="1008"/>
      <c r="F364" s="1008"/>
      <c r="G364" s="1008"/>
      <c r="H364" s="1009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25">
      <c r="B365" s="122">
        <v>9</v>
      </c>
      <c r="C365" s="1008"/>
      <c r="D365" s="1008"/>
      <c r="E365" s="1008"/>
      <c r="F365" s="1008"/>
      <c r="G365" s="1008"/>
      <c r="H365" s="1009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25">
      <c r="B366" s="122">
        <v>10</v>
      </c>
      <c r="C366" s="1008"/>
      <c r="D366" s="1008"/>
      <c r="E366" s="1008"/>
      <c r="F366" s="1008"/>
      <c r="G366" s="1008"/>
      <c r="H366" s="1009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25">
      <c r="B367" s="122">
        <v>11</v>
      </c>
      <c r="C367" s="1008"/>
      <c r="D367" s="1008"/>
      <c r="E367" s="1008"/>
      <c r="F367" s="1008"/>
      <c r="G367" s="1008"/>
      <c r="H367" s="1009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25">
      <c r="B368" s="122">
        <v>12</v>
      </c>
      <c r="C368" s="1008"/>
      <c r="D368" s="1008"/>
      <c r="E368" s="1008"/>
      <c r="F368" s="1008"/>
      <c r="G368" s="1008"/>
      <c r="H368" s="1009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25">
      <c r="B369" s="122">
        <v>13</v>
      </c>
      <c r="C369" s="1008"/>
      <c r="D369" s="1008"/>
      <c r="E369" s="1008"/>
      <c r="F369" s="1008"/>
      <c r="G369" s="1008"/>
      <c r="H369" s="1009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25">
      <c r="B370" s="122">
        <v>14</v>
      </c>
      <c r="C370" s="1008"/>
      <c r="D370" s="1008"/>
      <c r="E370" s="1008"/>
      <c r="F370" s="1008"/>
      <c r="G370" s="1008"/>
      <c r="H370" s="1009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25">
      <c r="B371" s="122">
        <v>15</v>
      </c>
      <c r="C371" s="1008"/>
      <c r="D371" s="1008"/>
      <c r="E371" s="1008"/>
      <c r="F371" s="1008"/>
      <c r="G371" s="1008"/>
      <c r="H371" s="1009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25">
      <c r="B372" s="122">
        <v>16</v>
      </c>
      <c r="C372" s="1008"/>
      <c r="D372" s="1008"/>
      <c r="E372" s="1008"/>
      <c r="F372" s="1008"/>
      <c r="G372" s="1008"/>
      <c r="H372" s="1009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25">
      <c r="B373" s="122">
        <v>17</v>
      </c>
      <c r="C373" s="1008"/>
      <c r="D373" s="1008"/>
      <c r="E373" s="1008"/>
      <c r="F373" s="1008"/>
      <c r="G373" s="1008"/>
      <c r="H373" s="1009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25">
      <c r="B374" s="122">
        <v>18</v>
      </c>
      <c r="C374" s="1008"/>
      <c r="D374" s="1008"/>
      <c r="E374" s="1008"/>
      <c r="F374" s="1008"/>
      <c r="G374" s="1008"/>
      <c r="H374" s="1009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25">
      <c r="B375" s="122">
        <v>19</v>
      </c>
      <c r="C375" s="1008"/>
      <c r="D375" s="1008"/>
      <c r="E375" s="1008"/>
      <c r="F375" s="1008"/>
      <c r="G375" s="1008"/>
      <c r="H375" s="1009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25">
      <c r="B376" s="122">
        <v>20</v>
      </c>
      <c r="C376" s="1008"/>
      <c r="D376" s="1008"/>
      <c r="E376" s="1008"/>
      <c r="F376" s="1008"/>
      <c r="G376" s="1008"/>
      <c r="H376" s="1009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25">
      <c r="B377" s="1049" t="s">
        <v>688</v>
      </c>
      <c r="C377" s="1049"/>
      <c r="D377" s="1049"/>
      <c r="E377" s="1049"/>
      <c r="F377" s="1049"/>
      <c r="G377" s="1049"/>
      <c r="H377" s="1049"/>
      <c r="I377" s="1049"/>
      <c r="J377" s="1049"/>
      <c r="K377" s="1049"/>
      <c r="L377" s="1049"/>
      <c r="M377" s="481"/>
      <c r="N377" s="481"/>
      <c r="O377" s="482"/>
      <c r="P377" s="481"/>
      <c r="Q377" s="481"/>
      <c r="R377" s="482"/>
    </row>
    <row r="378" spans="2:18" x14ac:dyDescent="0.25">
      <c r="B378" s="1050" t="s">
        <v>233</v>
      </c>
      <c r="C378" s="1050"/>
      <c r="D378" s="1050"/>
      <c r="E378" s="1050"/>
      <c r="F378" s="1050"/>
      <c r="G378" s="1050"/>
      <c r="H378" s="1050"/>
      <c r="I378" s="1050"/>
      <c r="J378" s="1050"/>
      <c r="K378" s="1050"/>
      <c r="L378" s="1050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25">
      <c r="B379" s="1012" t="s">
        <v>234</v>
      </c>
      <c r="C379" s="1013"/>
      <c r="D379" s="1013"/>
      <c r="E379" s="1013"/>
      <c r="F379" s="1013"/>
      <c r="G379" s="1013"/>
      <c r="H379" s="1014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25">
      <c r="B380" s="122">
        <v>1</v>
      </c>
      <c r="C380" s="1008"/>
      <c r="D380" s="1008"/>
      <c r="E380" s="1008"/>
      <c r="F380" s="1008"/>
      <c r="G380" s="1008"/>
      <c r="H380" s="1009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25">
      <c r="B381" s="122">
        <v>2</v>
      </c>
      <c r="C381" s="1008"/>
      <c r="D381" s="1008"/>
      <c r="E381" s="1008"/>
      <c r="F381" s="1008"/>
      <c r="G381" s="1008"/>
      <c r="H381" s="1009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25">
      <c r="B382" s="122">
        <v>3</v>
      </c>
      <c r="C382" s="1008"/>
      <c r="D382" s="1008"/>
      <c r="E382" s="1008"/>
      <c r="F382" s="1008"/>
      <c r="G382" s="1008"/>
      <c r="H382" s="1009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25">
      <c r="B383" s="122">
        <v>4</v>
      </c>
      <c r="C383" s="1008"/>
      <c r="D383" s="1008"/>
      <c r="E383" s="1008"/>
      <c r="F383" s="1008"/>
      <c r="G383" s="1008"/>
      <c r="H383" s="1009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25">
      <c r="B384" s="122">
        <v>5</v>
      </c>
      <c r="C384" s="1008"/>
      <c r="D384" s="1008"/>
      <c r="E384" s="1008"/>
      <c r="F384" s="1008"/>
      <c r="G384" s="1008"/>
      <c r="H384" s="1009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25">
      <c r="B385" s="122">
        <v>6</v>
      </c>
      <c r="C385" s="1008"/>
      <c r="D385" s="1008"/>
      <c r="E385" s="1008"/>
      <c r="F385" s="1008"/>
      <c r="G385" s="1008"/>
      <c r="H385" s="1009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25">
      <c r="B386" s="122">
        <v>7</v>
      </c>
      <c r="C386" s="1008"/>
      <c r="D386" s="1008"/>
      <c r="E386" s="1008"/>
      <c r="F386" s="1008"/>
      <c r="G386" s="1008"/>
      <c r="H386" s="1009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25">
      <c r="B387" s="122">
        <v>8</v>
      </c>
      <c r="C387" s="1008"/>
      <c r="D387" s="1008"/>
      <c r="E387" s="1008"/>
      <c r="F387" s="1008"/>
      <c r="G387" s="1008"/>
      <c r="H387" s="1009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25">
      <c r="B388" s="122">
        <v>9</v>
      </c>
      <c r="C388" s="1008"/>
      <c r="D388" s="1008"/>
      <c r="E388" s="1008"/>
      <c r="F388" s="1008"/>
      <c r="G388" s="1008"/>
      <c r="H388" s="1009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25">
      <c r="B389" s="122">
        <v>10</v>
      </c>
      <c r="C389" s="1008"/>
      <c r="D389" s="1008"/>
      <c r="E389" s="1008"/>
      <c r="F389" s="1008"/>
      <c r="G389" s="1008"/>
      <c r="H389" s="1009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25">
      <c r="B390" s="122">
        <v>11</v>
      </c>
      <c r="C390" s="1008"/>
      <c r="D390" s="1008"/>
      <c r="E390" s="1008"/>
      <c r="F390" s="1008"/>
      <c r="G390" s="1008"/>
      <c r="H390" s="1009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25">
      <c r="B391" s="122">
        <v>12</v>
      </c>
      <c r="C391" s="1008"/>
      <c r="D391" s="1008"/>
      <c r="E391" s="1008"/>
      <c r="F391" s="1008"/>
      <c r="G391" s="1008"/>
      <c r="H391" s="1009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25">
      <c r="B392" s="122">
        <v>13</v>
      </c>
      <c r="C392" s="1008"/>
      <c r="D392" s="1008"/>
      <c r="E392" s="1008"/>
      <c r="F392" s="1008"/>
      <c r="G392" s="1008"/>
      <c r="H392" s="1009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25">
      <c r="B393" s="122">
        <v>14</v>
      </c>
      <c r="C393" s="1008"/>
      <c r="D393" s="1008"/>
      <c r="E393" s="1008"/>
      <c r="F393" s="1008"/>
      <c r="G393" s="1008"/>
      <c r="H393" s="1009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25">
      <c r="B394" s="122">
        <v>15</v>
      </c>
      <c r="C394" s="1008"/>
      <c r="D394" s="1008"/>
      <c r="E394" s="1008"/>
      <c r="F394" s="1008"/>
      <c r="G394" s="1008"/>
      <c r="H394" s="1009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25">
      <c r="B395" s="122">
        <v>16</v>
      </c>
      <c r="C395" s="1008"/>
      <c r="D395" s="1008"/>
      <c r="E395" s="1008"/>
      <c r="F395" s="1008"/>
      <c r="G395" s="1008"/>
      <c r="H395" s="1009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25">
      <c r="B396" s="122">
        <v>17</v>
      </c>
      <c r="C396" s="1008"/>
      <c r="D396" s="1008"/>
      <c r="E396" s="1008"/>
      <c r="F396" s="1008"/>
      <c r="G396" s="1008"/>
      <c r="H396" s="1009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25">
      <c r="B397" s="122">
        <v>18</v>
      </c>
      <c r="C397" s="1008"/>
      <c r="D397" s="1008"/>
      <c r="E397" s="1008"/>
      <c r="F397" s="1008"/>
      <c r="G397" s="1008"/>
      <c r="H397" s="1009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25">
      <c r="B398" s="122">
        <v>19</v>
      </c>
      <c r="C398" s="1008"/>
      <c r="D398" s="1008"/>
      <c r="E398" s="1008"/>
      <c r="F398" s="1008"/>
      <c r="G398" s="1008"/>
      <c r="H398" s="1009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25">
      <c r="B399" s="122">
        <v>20</v>
      </c>
      <c r="C399" s="1008"/>
      <c r="D399" s="1008"/>
      <c r="E399" s="1008"/>
      <c r="F399" s="1008"/>
      <c r="G399" s="1008"/>
      <c r="H399" s="1009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25">
      <c r="B400" s="1050" t="s">
        <v>242</v>
      </c>
      <c r="C400" s="1050"/>
      <c r="D400" s="1050"/>
      <c r="E400" s="1050"/>
      <c r="F400" s="1050"/>
      <c r="G400" s="1050"/>
      <c r="H400" s="1050"/>
      <c r="I400" s="1050"/>
      <c r="J400" s="1050"/>
      <c r="K400" s="1050"/>
      <c r="L400" s="1050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25">
      <c r="B401" s="1012" t="s">
        <v>234</v>
      </c>
      <c r="C401" s="1013"/>
      <c r="D401" s="1013"/>
      <c r="E401" s="1013"/>
      <c r="F401" s="1013"/>
      <c r="G401" s="1013"/>
      <c r="H401" s="1014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25">
      <c r="B402" s="122">
        <v>1</v>
      </c>
      <c r="C402" s="1008"/>
      <c r="D402" s="1008"/>
      <c r="E402" s="1008"/>
      <c r="F402" s="1008"/>
      <c r="G402" s="1008"/>
      <c r="H402" s="1009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25">
      <c r="B403" s="122">
        <v>2</v>
      </c>
      <c r="C403" s="1008"/>
      <c r="D403" s="1008"/>
      <c r="E403" s="1008"/>
      <c r="F403" s="1008"/>
      <c r="G403" s="1008"/>
      <c r="H403" s="1009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25">
      <c r="B404" s="122">
        <v>3</v>
      </c>
      <c r="C404" s="1008"/>
      <c r="D404" s="1008"/>
      <c r="E404" s="1008"/>
      <c r="F404" s="1008"/>
      <c r="G404" s="1008"/>
      <c r="H404" s="1009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25">
      <c r="B405" s="122">
        <v>4</v>
      </c>
      <c r="C405" s="1008"/>
      <c r="D405" s="1008"/>
      <c r="E405" s="1008"/>
      <c r="F405" s="1008"/>
      <c r="G405" s="1008"/>
      <c r="H405" s="1009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25">
      <c r="B406" s="122">
        <v>5</v>
      </c>
      <c r="C406" s="1008"/>
      <c r="D406" s="1008"/>
      <c r="E406" s="1008"/>
      <c r="F406" s="1008"/>
      <c r="G406" s="1008"/>
      <c r="H406" s="1009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25">
      <c r="B407" s="122">
        <v>6</v>
      </c>
      <c r="C407" s="1008"/>
      <c r="D407" s="1008"/>
      <c r="E407" s="1008"/>
      <c r="F407" s="1008"/>
      <c r="G407" s="1008"/>
      <c r="H407" s="1009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25">
      <c r="B408" s="122">
        <v>7</v>
      </c>
      <c r="C408" s="1008"/>
      <c r="D408" s="1008"/>
      <c r="E408" s="1008"/>
      <c r="F408" s="1008"/>
      <c r="G408" s="1008"/>
      <c r="H408" s="1009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25">
      <c r="B409" s="122">
        <v>8</v>
      </c>
      <c r="C409" s="1008"/>
      <c r="D409" s="1008"/>
      <c r="E409" s="1008"/>
      <c r="F409" s="1008"/>
      <c r="G409" s="1008"/>
      <c r="H409" s="1009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25">
      <c r="B410" s="122">
        <v>9</v>
      </c>
      <c r="C410" s="1008"/>
      <c r="D410" s="1008"/>
      <c r="E410" s="1008"/>
      <c r="F410" s="1008"/>
      <c r="G410" s="1008"/>
      <c r="H410" s="1009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25">
      <c r="B411" s="122">
        <v>10</v>
      </c>
      <c r="C411" s="1008"/>
      <c r="D411" s="1008"/>
      <c r="E411" s="1008"/>
      <c r="F411" s="1008"/>
      <c r="G411" s="1008"/>
      <c r="H411" s="1009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25">
      <c r="B412" s="122">
        <v>11</v>
      </c>
      <c r="C412" s="1008"/>
      <c r="D412" s="1008"/>
      <c r="E412" s="1008"/>
      <c r="F412" s="1008"/>
      <c r="G412" s="1008"/>
      <c r="H412" s="1009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25">
      <c r="B413" s="122">
        <v>12</v>
      </c>
      <c r="C413" s="1008"/>
      <c r="D413" s="1008"/>
      <c r="E413" s="1008"/>
      <c r="F413" s="1008"/>
      <c r="G413" s="1008"/>
      <c r="H413" s="1009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25">
      <c r="B414" s="122">
        <v>13</v>
      </c>
      <c r="C414" s="1008"/>
      <c r="D414" s="1008"/>
      <c r="E414" s="1008"/>
      <c r="F414" s="1008"/>
      <c r="G414" s="1008"/>
      <c r="H414" s="1009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25">
      <c r="B415" s="122">
        <v>14</v>
      </c>
      <c r="C415" s="1008"/>
      <c r="D415" s="1008"/>
      <c r="E415" s="1008"/>
      <c r="F415" s="1008"/>
      <c r="G415" s="1008"/>
      <c r="H415" s="1009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25">
      <c r="B416" s="122">
        <v>15</v>
      </c>
      <c r="C416" s="1008"/>
      <c r="D416" s="1008"/>
      <c r="E416" s="1008"/>
      <c r="F416" s="1008"/>
      <c r="G416" s="1008"/>
      <c r="H416" s="1009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25">
      <c r="B417" s="122">
        <v>16</v>
      </c>
      <c r="C417" s="1008"/>
      <c r="D417" s="1008"/>
      <c r="E417" s="1008"/>
      <c r="F417" s="1008"/>
      <c r="G417" s="1008"/>
      <c r="H417" s="1009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25">
      <c r="B418" s="122">
        <v>17</v>
      </c>
      <c r="C418" s="1008"/>
      <c r="D418" s="1008"/>
      <c r="E418" s="1008"/>
      <c r="F418" s="1008"/>
      <c r="G418" s="1008"/>
      <c r="H418" s="1009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25">
      <c r="B419" s="122">
        <v>18</v>
      </c>
      <c r="C419" s="1008"/>
      <c r="D419" s="1008"/>
      <c r="E419" s="1008"/>
      <c r="F419" s="1008"/>
      <c r="G419" s="1008"/>
      <c r="H419" s="1009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25">
      <c r="B420" s="122">
        <v>19</v>
      </c>
      <c r="C420" s="1008"/>
      <c r="D420" s="1008"/>
      <c r="E420" s="1008"/>
      <c r="F420" s="1008"/>
      <c r="G420" s="1008"/>
      <c r="H420" s="1009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25">
      <c r="B421" s="122">
        <v>20</v>
      </c>
      <c r="C421" s="1008"/>
      <c r="D421" s="1008"/>
      <c r="E421" s="1008"/>
      <c r="F421" s="1008"/>
      <c r="G421" s="1008"/>
      <c r="H421" s="1009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25">
      <c r="B422" s="1049" t="s">
        <v>991</v>
      </c>
      <c r="C422" s="1049"/>
      <c r="D422" s="1049"/>
      <c r="E422" s="1049"/>
      <c r="F422" s="1049"/>
      <c r="G422" s="1049"/>
      <c r="H422" s="1049"/>
      <c r="I422" s="1049"/>
      <c r="J422" s="1049"/>
      <c r="K422" s="1049"/>
      <c r="L422" s="1049"/>
      <c r="M422" s="481"/>
      <c r="N422" s="481"/>
      <c r="O422" s="482"/>
      <c r="P422" s="481"/>
      <c r="Q422" s="481"/>
      <c r="R422" s="482"/>
    </row>
    <row r="423" spans="2:18" x14ac:dyDescent="0.25">
      <c r="B423" s="1050" t="s">
        <v>242</v>
      </c>
      <c r="C423" s="1050"/>
      <c r="D423" s="1050"/>
      <c r="E423" s="1050"/>
      <c r="F423" s="1050"/>
      <c r="G423" s="1050"/>
      <c r="H423" s="1050"/>
      <c r="I423" s="1050"/>
      <c r="J423" s="1050"/>
      <c r="K423" s="1050"/>
      <c r="L423" s="1050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25">
      <c r="B424" s="1012" t="s">
        <v>234</v>
      </c>
      <c r="C424" s="1013"/>
      <c r="D424" s="1013"/>
      <c r="E424" s="1013"/>
      <c r="F424" s="1013"/>
      <c r="G424" s="1013"/>
      <c r="H424" s="1014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25">
      <c r="B425" s="122">
        <v>1</v>
      </c>
      <c r="C425" s="1008"/>
      <c r="D425" s="1008"/>
      <c r="E425" s="1008"/>
      <c r="F425" s="1008"/>
      <c r="G425" s="1008"/>
      <c r="H425" s="1009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25">
      <c r="B426" s="122">
        <v>2</v>
      </c>
      <c r="C426" s="1008"/>
      <c r="D426" s="1008"/>
      <c r="E426" s="1008"/>
      <c r="F426" s="1008"/>
      <c r="G426" s="1008"/>
      <c r="H426" s="1009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25">
      <c r="B427" s="122">
        <v>3</v>
      </c>
      <c r="C427" s="1008"/>
      <c r="D427" s="1008"/>
      <c r="E427" s="1008"/>
      <c r="F427" s="1008"/>
      <c r="G427" s="1008"/>
      <c r="H427" s="1009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25">
      <c r="B428" s="122">
        <v>4</v>
      </c>
      <c r="C428" s="1008"/>
      <c r="D428" s="1008"/>
      <c r="E428" s="1008"/>
      <c r="F428" s="1008"/>
      <c r="G428" s="1008"/>
      <c r="H428" s="1009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25">
      <c r="B429" s="122">
        <v>5</v>
      </c>
      <c r="C429" s="1008"/>
      <c r="D429" s="1008"/>
      <c r="E429" s="1008"/>
      <c r="F429" s="1008"/>
      <c r="G429" s="1008"/>
      <c r="H429" s="1009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25">
      <c r="B430" s="122">
        <v>6</v>
      </c>
      <c r="C430" s="1008"/>
      <c r="D430" s="1008"/>
      <c r="E430" s="1008"/>
      <c r="F430" s="1008"/>
      <c r="G430" s="1008"/>
      <c r="H430" s="1009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25">
      <c r="B431" s="122">
        <v>7</v>
      </c>
      <c r="C431" s="1008"/>
      <c r="D431" s="1008"/>
      <c r="E431" s="1008"/>
      <c r="F431" s="1008"/>
      <c r="G431" s="1008"/>
      <c r="H431" s="1009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25">
      <c r="B432" s="122">
        <v>8</v>
      </c>
      <c r="C432" s="1008"/>
      <c r="D432" s="1008"/>
      <c r="E432" s="1008"/>
      <c r="F432" s="1008"/>
      <c r="G432" s="1008"/>
      <c r="H432" s="1009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25">
      <c r="B433" s="122">
        <v>9</v>
      </c>
      <c r="C433" s="1008"/>
      <c r="D433" s="1008"/>
      <c r="E433" s="1008"/>
      <c r="F433" s="1008"/>
      <c r="G433" s="1008"/>
      <c r="H433" s="1009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25">
      <c r="B434" s="122">
        <v>10</v>
      </c>
      <c r="C434" s="1008"/>
      <c r="D434" s="1008"/>
      <c r="E434" s="1008"/>
      <c r="F434" s="1008"/>
      <c r="G434" s="1008"/>
      <c r="H434" s="1009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25">
      <c r="B435" s="122">
        <v>11</v>
      </c>
      <c r="C435" s="1008"/>
      <c r="D435" s="1008"/>
      <c r="E435" s="1008"/>
      <c r="F435" s="1008"/>
      <c r="G435" s="1008"/>
      <c r="H435" s="1009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25">
      <c r="B436" s="122">
        <v>12</v>
      </c>
      <c r="C436" s="1008"/>
      <c r="D436" s="1008"/>
      <c r="E436" s="1008"/>
      <c r="F436" s="1008"/>
      <c r="G436" s="1008"/>
      <c r="H436" s="1009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25">
      <c r="B437" s="122">
        <v>13</v>
      </c>
      <c r="C437" s="1008"/>
      <c r="D437" s="1008"/>
      <c r="E437" s="1008"/>
      <c r="F437" s="1008"/>
      <c r="G437" s="1008"/>
      <c r="H437" s="1009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25">
      <c r="B438" s="122">
        <v>14</v>
      </c>
      <c r="C438" s="1008"/>
      <c r="D438" s="1008"/>
      <c r="E438" s="1008"/>
      <c r="F438" s="1008"/>
      <c r="G438" s="1008"/>
      <c r="H438" s="1009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25">
      <c r="B439" s="122">
        <v>15</v>
      </c>
      <c r="C439" s="1008"/>
      <c r="D439" s="1008"/>
      <c r="E439" s="1008"/>
      <c r="F439" s="1008"/>
      <c r="G439" s="1008"/>
      <c r="H439" s="1009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25">
      <c r="B440" s="122">
        <v>16</v>
      </c>
      <c r="C440" s="1008"/>
      <c r="D440" s="1008"/>
      <c r="E440" s="1008"/>
      <c r="F440" s="1008"/>
      <c r="G440" s="1008"/>
      <c r="H440" s="1009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25">
      <c r="B441" s="122">
        <v>17</v>
      </c>
      <c r="C441" s="1008"/>
      <c r="D441" s="1008"/>
      <c r="E441" s="1008"/>
      <c r="F441" s="1008"/>
      <c r="G441" s="1008"/>
      <c r="H441" s="1009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25">
      <c r="B442" s="122">
        <v>18</v>
      </c>
      <c r="C442" s="1008"/>
      <c r="D442" s="1008"/>
      <c r="E442" s="1008"/>
      <c r="F442" s="1008"/>
      <c r="G442" s="1008"/>
      <c r="H442" s="1009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25">
      <c r="B443" s="122">
        <v>19</v>
      </c>
      <c r="C443" s="1008"/>
      <c r="D443" s="1008"/>
      <c r="E443" s="1008"/>
      <c r="F443" s="1008"/>
      <c r="G443" s="1008"/>
      <c r="H443" s="1009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25">
      <c r="B444" s="122">
        <v>20</v>
      </c>
      <c r="C444" s="1008"/>
      <c r="D444" s="1008"/>
      <c r="E444" s="1008"/>
      <c r="F444" s="1008"/>
      <c r="G444" s="1008"/>
      <c r="H444" s="1009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25">
      <c r="B445" s="1051" t="s">
        <v>926</v>
      </c>
      <c r="C445" s="969"/>
      <c r="D445" s="969"/>
      <c r="E445" s="969"/>
      <c r="F445" s="969"/>
      <c r="G445" s="969"/>
      <c r="H445" s="969"/>
      <c r="I445" s="969"/>
      <c r="J445" s="969"/>
      <c r="K445" s="969"/>
      <c r="L445" s="1052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25">
      <c r="B446" s="960" t="s">
        <v>916</v>
      </c>
      <c r="C446" s="961"/>
      <c r="D446" s="961"/>
      <c r="E446" s="961"/>
      <c r="F446" s="961"/>
      <c r="G446" s="961"/>
      <c r="H446" s="961"/>
      <c r="I446" s="961"/>
      <c r="J446" s="961"/>
      <c r="K446" s="961"/>
      <c r="L446" s="962"/>
      <c r="M446" s="494"/>
      <c r="N446" s="494"/>
      <c r="O446" s="494"/>
      <c r="P446" s="494"/>
      <c r="Q446" s="494"/>
      <c r="R446" s="494"/>
    </row>
    <row r="447" spans="2:18" ht="15" customHeight="1" x14ac:dyDescent="0.25">
      <c r="B447" s="960" t="s">
        <v>917</v>
      </c>
      <c r="C447" s="961"/>
      <c r="D447" s="961"/>
      <c r="E447" s="961"/>
      <c r="F447" s="961"/>
      <c r="G447" s="961"/>
      <c r="H447" s="961"/>
      <c r="I447" s="961"/>
      <c r="J447" s="961"/>
      <c r="K447" s="961"/>
      <c r="L447" s="962"/>
      <c r="M447" s="494"/>
      <c r="N447" s="494"/>
      <c r="O447" s="494"/>
      <c r="P447" s="494"/>
      <c r="Q447" s="494"/>
      <c r="R447" s="494"/>
    </row>
    <row r="448" spans="2:18" ht="15" customHeight="1" x14ac:dyDescent="0.25">
      <c r="B448" s="960" t="s">
        <v>918</v>
      </c>
      <c r="C448" s="961"/>
      <c r="D448" s="961"/>
      <c r="E448" s="961"/>
      <c r="F448" s="961"/>
      <c r="G448" s="961"/>
      <c r="H448" s="961"/>
      <c r="I448" s="961"/>
      <c r="J448" s="961"/>
      <c r="K448" s="961"/>
      <c r="L448" s="962"/>
      <c r="M448" s="495"/>
      <c r="N448" s="495"/>
      <c r="O448" s="495"/>
      <c r="P448" s="495"/>
      <c r="Q448" s="495"/>
      <c r="R448" s="495"/>
    </row>
    <row r="449" spans="2:18" ht="15" customHeight="1" x14ac:dyDescent="0.25">
      <c r="B449" s="960" t="s">
        <v>919</v>
      </c>
      <c r="C449" s="961"/>
      <c r="D449" s="961"/>
      <c r="E449" s="961"/>
      <c r="F449" s="961"/>
      <c r="G449" s="961"/>
      <c r="H449" s="961"/>
      <c r="I449" s="961"/>
      <c r="J449" s="961"/>
      <c r="K449" s="961"/>
      <c r="L449" s="962"/>
      <c r="M449" s="495"/>
      <c r="N449" s="495"/>
      <c r="O449" s="495"/>
      <c r="P449" s="495"/>
      <c r="Q449" s="495"/>
      <c r="R449" s="495"/>
    </row>
    <row r="450" spans="2:18" ht="15" customHeight="1" x14ac:dyDescent="0.25">
      <c r="B450" s="960" t="s">
        <v>920</v>
      </c>
      <c r="C450" s="961"/>
      <c r="D450" s="961"/>
      <c r="E450" s="961"/>
      <c r="F450" s="961"/>
      <c r="G450" s="961"/>
      <c r="H450" s="961"/>
      <c r="I450" s="961"/>
      <c r="J450" s="961"/>
      <c r="K450" s="961"/>
      <c r="L450" s="962"/>
      <c r="M450" s="493"/>
      <c r="N450" s="493"/>
      <c r="O450" s="493"/>
      <c r="P450" s="493"/>
      <c r="Q450" s="493"/>
      <c r="R450" s="493"/>
    </row>
    <row r="451" spans="2:18" ht="15" customHeight="1" x14ac:dyDescent="0.25">
      <c r="B451" s="960" t="s">
        <v>921</v>
      </c>
      <c r="C451" s="961"/>
      <c r="D451" s="961"/>
      <c r="E451" s="961"/>
      <c r="F451" s="961"/>
      <c r="G451" s="961"/>
      <c r="H451" s="961"/>
      <c r="I451" s="961"/>
      <c r="J451" s="961"/>
      <c r="K451" s="961"/>
      <c r="L451" s="962"/>
      <c r="M451" s="496"/>
      <c r="N451" s="496"/>
      <c r="O451" s="496"/>
      <c r="P451" s="496"/>
      <c r="Q451" s="496"/>
      <c r="R451" s="496"/>
    </row>
    <row r="452" spans="2:18" ht="15" customHeight="1" x14ac:dyDescent="0.25">
      <c r="B452" s="960" t="s">
        <v>922</v>
      </c>
      <c r="C452" s="961"/>
      <c r="D452" s="961"/>
      <c r="E452" s="961"/>
      <c r="F452" s="961"/>
      <c r="G452" s="961"/>
      <c r="H452" s="961"/>
      <c r="I452" s="961"/>
      <c r="J452" s="961"/>
      <c r="K452" s="961"/>
      <c r="L452" s="962"/>
      <c r="M452" s="497"/>
      <c r="N452" s="497"/>
      <c r="O452" s="497"/>
      <c r="P452" s="497"/>
      <c r="Q452" s="497"/>
      <c r="R452" s="497"/>
    </row>
    <row r="453" spans="2:18" ht="15" customHeight="1" x14ac:dyDescent="0.25">
      <c r="B453" s="1053" t="s">
        <v>923</v>
      </c>
      <c r="C453" s="1053"/>
      <c r="D453" s="1053"/>
      <c r="E453" s="1053"/>
      <c r="F453" s="1053"/>
      <c r="G453" s="1053"/>
      <c r="H453" s="1053"/>
      <c r="I453" s="1053"/>
      <c r="J453" s="1053"/>
      <c r="K453" s="1053"/>
      <c r="L453" s="1053"/>
      <c r="M453" s="1046" t="s">
        <v>913</v>
      </c>
      <c r="N453" s="1046"/>
      <c r="O453" s="1046"/>
      <c r="P453" s="1046" t="s">
        <v>913</v>
      </c>
      <c r="Q453" s="1046"/>
      <c r="R453" s="1046"/>
    </row>
  </sheetData>
  <sheetProtection algorithmName="SHA-512" hashValue="7MXBjU7zGtjxnVPcJdVLXPB/IQ4A+qg8917Kw2q949SV9tGwIS7NDDclhvTxEjAZC6/3OtFgenV4hao4dEhspA==" saltValue="vTC1I1OChQJ8AwLlpQ5CwA==" spinCount="100000" sheet="1" autoFilter="0"/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40625" defaultRowHeight="15" x14ac:dyDescent="0.25"/>
  <cols>
    <col min="1" max="2" width="3.5703125" style="377" customWidth="1"/>
    <col min="3" max="9" width="9.140625" style="377"/>
    <col min="10" max="10" width="12.5703125" style="377" customWidth="1"/>
    <col min="11" max="11" width="12.5703125" style="434" customWidth="1"/>
    <col min="12" max="12" width="13.5703125" style="377" bestFit="1" customWidth="1"/>
    <col min="13" max="13" width="15.5703125" style="377" customWidth="1"/>
    <col min="14" max="15" width="14.5703125" style="377" customWidth="1"/>
    <col min="16" max="16" width="15.5703125" style="377" customWidth="1"/>
    <col min="17" max="16384" width="9.140625" style="377"/>
  </cols>
  <sheetData>
    <row r="2" spans="2:22" ht="22.5" customHeight="1" x14ac:dyDescent="0.25">
      <c r="B2" s="1023" t="s">
        <v>933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24"/>
      <c r="O2" s="1024"/>
      <c r="P2" s="1039"/>
    </row>
    <row r="3" spans="2:22" x14ac:dyDescent="0.25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40" t="s">
        <v>213</v>
      </c>
      <c r="O3" s="1041"/>
      <c r="P3" s="1042"/>
      <c r="R3" s="910" t="s">
        <v>883</v>
      </c>
      <c r="S3" s="911"/>
      <c r="T3" s="912"/>
      <c r="U3" s="84" t="s">
        <v>143</v>
      </c>
      <c r="V3" s="85" t="s">
        <v>144</v>
      </c>
    </row>
    <row r="4" spans="2:22" x14ac:dyDescent="0.25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47"/>
      <c r="O4" s="1048"/>
      <c r="P4" s="1063"/>
      <c r="R4" s="882" t="s">
        <v>888</v>
      </c>
      <c r="S4" s="882"/>
      <c r="T4" s="882"/>
      <c r="U4" s="77">
        <f>'Custo Contábil'!E29</f>
        <v>0.05</v>
      </c>
      <c r="V4" s="78">
        <f>'Custo Contábil'!F29</f>
        <v>0</v>
      </c>
    </row>
    <row r="5" spans="2:22" x14ac:dyDescent="0.25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43"/>
      <c r="O5" s="1044"/>
      <c r="P5" s="1045"/>
      <c r="R5" s="349"/>
      <c r="S5" s="349"/>
      <c r="T5" s="349"/>
      <c r="U5" s="349"/>
      <c r="V5" s="349"/>
    </row>
    <row r="6" spans="2:22" x14ac:dyDescent="0.25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25">
      <c r="B7" s="1016" t="s">
        <v>678</v>
      </c>
      <c r="C7" s="1017"/>
      <c r="D7" s="1017"/>
      <c r="E7" s="1017"/>
      <c r="F7" s="1017"/>
      <c r="G7" s="1017"/>
      <c r="H7" s="1017"/>
      <c r="I7" s="1017"/>
      <c r="J7" s="1017"/>
      <c r="K7" s="1017"/>
      <c r="L7" s="1017"/>
      <c r="M7" s="1017"/>
      <c r="N7" s="1017"/>
      <c r="O7" s="1017"/>
      <c r="P7" s="1018"/>
      <c r="R7" s="349"/>
      <c r="S7" s="349"/>
      <c r="T7" s="349"/>
      <c r="U7" s="349"/>
      <c r="V7" s="349"/>
    </row>
    <row r="8" spans="2:22" x14ac:dyDescent="0.25">
      <c r="B8" s="1054" t="s">
        <v>233</v>
      </c>
      <c r="C8" s="1055"/>
      <c r="D8" s="1055"/>
      <c r="E8" s="1055"/>
      <c r="F8" s="1055"/>
      <c r="G8" s="1055"/>
      <c r="H8" s="1055"/>
      <c r="I8" s="1055"/>
      <c r="J8" s="1055"/>
      <c r="K8" s="1055"/>
      <c r="L8" s="1055"/>
      <c r="M8" s="1055"/>
      <c r="N8" s="1055"/>
      <c r="O8" s="1055"/>
      <c r="P8" s="1056"/>
      <c r="R8" s="349"/>
      <c r="S8" s="349"/>
      <c r="T8" s="349"/>
      <c r="U8" s="349"/>
      <c r="V8" s="349"/>
    </row>
    <row r="9" spans="2:22" x14ac:dyDescent="0.25">
      <c r="B9" s="1012" t="s">
        <v>234</v>
      </c>
      <c r="C9" s="1013"/>
      <c r="D9" s="1013"/>
      <c r="E9" s="1013"/>
      <c r="F9" s="1013"/>
      <c r="G9" s="1013"/>
      <c r="H9" s="1014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25">
      <c r="B10" s="122">
        <v>1</v>
      </c>
      <c r="C10" s="1034" t="str">
        <f>IF(ISBLANK('M&amp;V (ORÇ)'!C10)," ",'M&amp;V (ORÇ)'!C10)</f>
        <v xml:space="preserve"> </v>
      </c>
      <c r="D10" s="1035"/>
      <c r="E10" s="1035"/>
      <c r="F10" s="1035"/>
      <c r="G10" s="1035"/>
      <c r="H10" s="1036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25">
      <c r="B11" s="122">
        <v>2</v>
      </c>
      <c r="C11" s="1034" t="str">
        <f>IF(ISBLANK('M&amp;V (ORÇ)'!C11)," ",'M&amp;V (ORÇ)'!C11)</f>
        <v xml:space="preserve"> </v>
      </c>
      <c r="D11" s="1035"/>
      <c r="E11" s="1035"/>
      <c r="F11" s="1035"/>
      <c r="G11" s="1035"/>
      <c r="H11" s="1036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25">
      <c r="B12" s="122">
        <v>3</v>
      </c>
      <c r="C12" s="1034" t="str">
        <f>IF(ISBLANK('M&amp;V (ORÇ)'!C12)," ",'M&amp;V (ORÇ)'!C12)</f>
        <v xml:space="preserve"> </v>
      </c>
      <c r="D12" s="1035"/>
      <c r="E12" s="1035"/>
      <c r="F12" s="1035"/>
      <c r="G12" s="1035"/>
      <c r="H12" s="1036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25">
      <c r="B13" s="122">
        <v>4</v>
      </c>
      <c r="C13" s="1034" t="str">
        <f>IF(ISBLANK('M&amp;V (ORÇ)'!C13)," ",'M&amp;V (ORÇ)'!C13)</f>
        <v xml:space="preserve"> </v>
      </c>
      <c r="D13" s="1035"/>
      <c r="E13" s="1035"/>
      <c r="F13" s="1035"/>
      <c r="G13" s="1035"/>
      <c r="H13" s="1036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25">
      <c r="B14" s="122">
        <v>5</v>
      </c>
      <c r="C14" s="1034" t="str">
        <f>IF(ISBLANK('M&amp;V (ORÇ)'!C14)," ",'M&amp;V (ORÇ)'!C14)</f>
        <v xml:space="preserve"> </v>
      </c>
      <c r="D14" s="1035"/>
      <c r="E14" s="1035"/>
      <c r="F14" s="1035"/>
      <c r="G14" s="1035"/>
      <c r="H14" s="1036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25">
      <c r="B15" s="122">
        <v>6</v>
      </c>
      <c r="C15" s="1034" t="str">
        <f>IF(ISBLANK('M&amp;V (ORÇ)'!C15)," ",'M&amp;V (ORÇ)'!C15)</f>
        <v xml:space="preserve"> </v>
      </c>
      <c r="D15" s="1035"/>
      <c r="E15" s="1035"/>
      <c r="F15" s="1035"/>
      <c r="G15" s="1035"/>
      <c r="H15" s="1036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25">
      <c r="B16" s="122">
        <v>7</v>
      </c>
      <c r="C16" s="1034" t="str">
        <f>IF(ISBLANK('M&amp;V (ORÇ)'!C16)," ",'M&amp;V (ORÇ)'!C16)</f>
        <v xml:space="preserve"> </v>
      </c>
      <c r="D16" s="1035"/>
      <c r="E16" s="1035"/>
      <c r="F16" s="1035"/>
      <c r="G16" s="1035"/>
      <c r="H16" s="1036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25">
      <c r="B17" s="122">
        <v>8</v>
      </c>
      <c r="C17" s="1034" t="str">
        <f>IF(ISBLANK('M&amp;V (ORÇ)'!C17)," ",'M&amp;V (ORÇ)'!C17)</f>
        <v xml:space="preserve"> </v>
      </c>
      <c r="D17" s="1035"/>
      <c r="E17" s="1035"/>
      <c r="F17" s="1035"/>
      <c r="G17" s="1035"/>
      <c r="H17" s="1036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25">
      <c r="B18" s="122">
        <v>9</v>
      </c>
      <c r="C18" s="1034" t="str">
        <f>IF(ISBLANK('M&amp;V (ORÇ)'!C18)," ",'M&amp;V (ORÇ)'!C18)</f>
        <v xml:space="preserve"> </v>
      </c>
      <c r="D18" s="1035"/>
      <c r="E18" s="1035"/>
      <c r="F18" s="1035"/>
      <c r="G18" s="1035"/>
      <c r="H18" s="1036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25">
      <c r="B19" s="122">
        <v>10</v>
      </c>
      <c r="C19" s="1034" t="str">
        <f>IF(ISBLANK('M&amp;V (ORÇ)'!C19)," ",'M&amp;V (ORÇ)'!C19)</f>
        <v xml:space="preserve"> </v>
      </c>
      <c r="D19" s="1035"/>
      <c r="E19" s="1035"/>
      <c r="F19" s="1035"/>
      <c r="G19" s="1035"/>
      <c r="H19" s="1036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25">
      <c r="B20" s="122">
        <v>11</v>
      </c>
      <c r="C20" s="1034" t="str">
        <f>IF(ISBLANK('M&amp;V (ORÇ)'!C20)," ",'M&amp;V (ORÇ)'!C20)</f>
        <v xml:space="preserve"> </v>
      </c>
      <c r="D20" s="1035"/>
      <c r="E20" s="1035"/>
      <c r="F20" s="1035"/>
      <c r="G20" s="1035"/>
      <c r="H20" s="1036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25">
      <c r="B21" s="122">
        <v>12</v>
      </c>
      <c r="C21" s="1034" t="str">
        <f>IF(ISBLANK('M&amp;V (ORÇ)'!C21)," ",'M&amp;V (ORÇ)'!C21)</f>
        <v xml:space="preserve"> </v>
      </c>
      <c r="D21" s="1035"/>
      <c r="E21" s="1035"/>
      <c r="F21" s="1035"/>
      <c r="G21" s="1035"/>
      <c r="H21" s="1036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25">
      <c r="B22" s="122">
        <v>13</v>
      </c>
      <c r="C22" s="1034" t="str">
        <f>IF(ISBLANK('M&amp;V (ORÇ)'!C22)," ",'M&amp;V (ORÇ)'!C22)</f>
        <v xml:space="preserve"> </v>
      </c>
      <c r="D22" s="1035"/>
      <c r="E22" s="1035"/>
      <c r="F22" s="1035"/>
      <c r="G22" s="1035"/>
      <c r="H22" s="1036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25">
      <c r="B23" s="122">
        <v>14</v>
      </c>
      <c r="C23" s="1034" t="str">
        <f>IF(ISBLANK('M&amp;V (ORÇ)'!C23)," ",'M&amp;V (ORÇ)'!C23)</f>
        <v xml:space="preserve"> </v>
      </c>
      <c r="D23" s="1035"/>
      <c r="E23" s="1035"/>
      <c r="F23" s="1035"/>
      <c r="G23" s="1035"/>
      <c r="H23" s="1036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25">
      <c r="B24" s="122">
        <v>15</v>
      </c>
      <c r="C24" s="1034" t="str">
        <f>IF(ISBLANK('M&amp;V (ORÇ)'!C24)," ",'M&amp;V (ORÇ)'!C24)</f>
        <v xml:space="preserve"> </v>
      </c>
      <c r="D24" s="1035"/>
      <c r="E24" s="1035"/>
      <c r="F24" s="1035"/>
      <c r="G24" s="1035"/>
      <c r="H24" s="1036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25">
      <c r="B25" s="122">
        <v>16</v>
      </c>
      <c r="C25" s="1034" t="str">
        <f>IF(ISBLANK('M&amp;V (ORÇ)'!C25)," ",'M&amp;V (ORÇ)'!C25)</f>
        <v xml:space="preserve"> </v>
      </c>
      <c r="D25" s="1035"/>
      <c r="E25" s="1035"/>
      <c r="F25" s="1035"/>
      <c r="G25" s="1035"/>
      <c r="H25" s="1036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25">
      <c r="B26" s="122">
        <v>17</v>
      </c>
      <c r="C26" s="1034" t="str">
        <f>IF(ISBLANK('M&amp;V (ORÇ)'!C26)," ",'M&amp;V (ORÇ)'!C26)</f>
        <v xml:space="preserve"> </v>
      </c>
      <c r="D26" s="1035"/>
      <c r="E26" s="1035"/>
      <c r="F26" s="1035"/>
      <c r="G26" s="1035"/>
      <c r="H26" s="1036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25">
      <c r="B27" s="122">
        <v>18</v>
      </c>
      <c r="C27" s="1034" t="str">
        <f>IF(ISBLANK('M&amp;V (ORÇ)'!C27)," ",'M&amp;V (ORÇ)'!C27)</f>
        <v xml:space="preserve"> </v>
      </c>
      <c r="D27" s="1035"/>
      <c r="E27" s="1035"/>
      <c r="F27" s="1035"/>
      <c r="G27" s="1035"/>
      <c r="H27" s="1036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25">
      <c r="B28" s="122">
        <v>19</v>
      </c>
      <c r="C28" s="1034" t="str">
        <f>IF(ISBLANK('M&amp;V (ORÇ)'!C28)," ",'M&amp;V (ORÇ)'!C28)</f>
        <v xml:space="preserve"> </v>
      </c>
      <c r="D28" s="1035"/>
      <c r="E28" s="1035"/>
      <c r="F28" s="1035"/>
      <c r="G28" s="1035"/>
      <c r="H28" s="1036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25">
      <c r="B29" s="122">
        <v>20</v>
      </c>
      <c r="C29" s="1034" t="str">
        <f>IF(ISBLANK('M&amp;V (ORÇ)'!C29)," ",'M&amp;V (ORÇ)'!C29)</f>
        <v xml:space="preserve"> </v>
      </c>
      <c r="D29" s="1035"/>
      <c r="E29" s="1035"/>
      <c r="F29" s="1035"/>
      <c r="G29" s="1035"/>
      <c r="H29" s="1036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25">
      <c r="B30" s="122">
        <v>21</v>
      </c>
      <c r="C30" s="1034" t="str">
        <f>IF(ISBLANK('M&amp;V (ORÇ)'!C30)," ",'M&amp;V (ORÇ)'!C30)</f>
        <v xml:space="preserve"> </v>
      </c>
      <c r="D30" s="1035"/>
      <c r="E30" s="1035"/>
      <c r="F30" s="1035"/>
      <c r="G30" s="1035"/>
      <c r="H30" s="1036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25">
      <c r="B31" s="122">
        <v>22</v>
      </c>
      <c r="C31" s="1034" t="str">
        <f>IF(ISBLANK('M&amp;V (ORÇ)'!C31)," ",'M&amp;V (ORÇ)'!C31)</f>
        <v xml:space="preserve"> </v>
      </c>
      <c r="D31" s="1035"/>
      <c r="E31" s="1035"/>
      <c r="F31" s="1035"/>
      <c r="G31" s="1035"/>
      <c r="H31" s="1036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25">
      <c r="B32" s="122">
        <v>23</v>
      </c>
      <c r="C32" s="1034" t="str">
        <f>IF(ISBLANK('M&amp;V (ORÇ)'!C32)," ",'M&amp;V (ORÇ)'!C32)</f>
        <v xml:space="preserve"> </v>
      </c>
      <c r="D32" s="1035"/>
      <c r="E32" s="1035"/>
      <c r="F32" s="1035"/>
      <c r="G32" s="1035"/>
      <c r="H32" s="1036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25">
      <c r="B33" s="122">
        <v>24</v>
      </c>
      <c r="C33" s="1034" t="str">
        <f>IF(ISBLANK('M&amp;V (ORÇ)'!C33)," ",'M&amp;V (ORÇ)'!C33)</f>
        <v xml:space="preserve"> </v>
      </c>
      <c r="D33" s="1035"/>
      <c r="E33" s="1035"/>
      <c r="F33" s="1035"/>
      <c r="G33" s="1035"/>
      <c r="H33" s="1036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25">
      <c r="B34" s="122">
        <v>25</v>
      </c>
      <c r="C34" s="1034" t="str">
        <f>IF(ISBLANK('M&amp;V (ORÇ)'!C34)," ",'M&amp;V (ORÇ)'!C34)</f>
        <v xml:space="preserve"> </v>
      </c>
      <c r="D34" s="1035"/>
      <c r="E34" s="1035"/>
      <c r="F34" s="1035"/>
      <c r="G34" s="1035"/>
      <c r="H34" s="1036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25">
      <c r="B35" s="122">
        <v>26</v>
      </c>
      <c r="C35" s="1034" t="str">
        <f>IF(ISBLANK('M&amp;V (ORÇ)'!C35)," ",'M&amp;V (ORÇ)'!C35)</f>
        <v xml:space="preserve"> </v>
      </c>
      <c r="D35" s="1035"/>
      <c r="E35" s="1035"/>
      <c r="F35" s="1035"/>
      <c r="G35" s="1035"/>
      <c r="H35" s="1036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25">
      <c r="B36" s="122">
        <v>27</v>
      </c>
      <c r="C36" s="1034" t="str">
        <f>IF(ISBLANK('M&amp;V (ORÇ)'!C36)," ",'M&amp;V (ORÇ)'!C36)</f>
        <v xml:space="preserve"> </v>
      </c>
      <c r="D36" s="1035"/>
      <c r="E36" s="1035"/>
      <c r="F36" s="1035"/>
      <c r="G36" s="1035"/>
      <c r="H36" s="1036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25">
      <c r="B37" s="122">
        <v>28</v>
      </c>
      <c r="C37" s="1034" t="str">
        <f>IF(ISBLANK('M&amp;V (ORÇ)'!C37)," ",'M&amp;V (ORÇ)'!C37)</f>
        <v xml:space="preserve"> </v>
      </c>
      <c r="D37" s="1035"/>
      <c r="E37" s="1035"/>
      <c r="F37" s="1035"/>
      <c r="G37" s="1035"/>
      <c r="H37" s="1036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25">
      <c r="B38" s="122">
        <v>29</v>
      </c>
      <c r="C38" s="1034" t="str">
        <f>IF(ISBLANK('M&amp;V (ORÇ)'!C38)," ",'M&amp;V (ORÇ)'!C38)</f>
        <v xml:space="preserve"> </v>
      </c>
      <c r="D38" s="1035"/>
      <c r="E38" s="1035"/>
      <c r="F38" s="1035"/>
      <c r="G38" s="1035"/>
      <c r="H38" s="1036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25">
      <c r="B39" s="122">
        <v>30</v>
      </c>
      <c r="C39" s="1034" t="str">
        <f>IF(ISBLANK('M&amp;V (ORÇ)'!C39)," ",'M&amp;V (ORÇ)'!C39)</f>
        <v xml:space="preserve"> </v>
      </c>
      <c r="D39" s="1035"/>
      <c r="E39" s="1035"/>
      <c r="F39" s="1035"/>
      <c r="G39" s="1035"/>
      <c r="H39" s="1036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25">
      <c r="B40" s="122">
        <v>31</v>
      </c>
      <c r="C40" s="1034" t="str">
        <f>IF(ISBLANK('M&amp;V (ORÇ)'!C40)," ",'M&amp;V (ORÇ)'!C40)</f>
        <v xml:space="preserve"> </v>
      </c>
      <c r="D40" s="1035"/>
      <c r="E40" s="1035"/>
      <c r="F40" s="1035"/>
      <c r="G40" s="1035"/>
      <c r="H40" s="1036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25">
      <c r="B41" s="122">
        <v>32</v>
      </c>
      <c r="C41" s="1034" t="str">
        <f>IF(ISBLANK('M&amp;V (ORÇ)'!C41)," ",'M&amp;V (ORÇ)'!C41)</f>
        <v xml:space="preserve"> </v>
      </c>
      <c r="D41" s="1035"/>
      <c r="E41" s="1035"/>
      <c r="F41" s="1035"/>
      <c r="G41" s="1035"/>
      <c r="H41" s="1036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25">
      <c r="B42" s="122">
        <v>33</v>
      </c>
      <c r="C42" s="1034" t="str">
        <f>IF(ISBLANK('M&amp;V (ORÇ)'!C42)," ",'M&amp;V (ORÇ)'!C42)</f>
        <v xml:space="preserve"> </v>
      </c>
      <c r="D42" s="1035"/>
      <c r="E42" s="1035"/>
      <c r="F42" s="1035"/>
      <c r="G42" s="1035"/>
      <c r="H42" s="1036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25">
      <c r="B43" s="122">
        <v>34</v>
      </c>
      <c r="C43" s="1034" t="str">
        <f>IF(ISBLANK('M&amp;V (ORÇ)'!C43)," ",'M&amp;V (ORÇ)'!C43)</f>
        <v xml:space="preserve"> </v>
      </c>
      <c r="D43" s="1035"/>
      <c r="E43" s="1035"/>
      <c r="F43" s="1035"/>
      <c r="G43" s="1035"/>
      <c r="H43" s="1036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25">
      <c r="B44" s="122">
        <v>35</v>
      </c>
      <c r="C44" s="1034" t="str">
        <f>IF(ISBLANK('M&amp;V (ORÇ)'!C44)," ",'M&amp;V (ORÇ)'!C44)</f>
        <v xml:space="preserve"> </v>
      </c>
      <c r="D44" s="1035"/>
      <c r="E44" s="1035"/>
      <c r="F44" s="1035"/>
      <c r="G44" s="1035"/>
      <c r="H44" s="1036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25">
      <c r="B45" s="122">
        <v>36</v>
      </c>
      <c r="C45" s="1034" t="str">
        <f>IF(ISBLANK('M&amp;V (ORÇ)'!C45)," ",'M&amp;V (ORÇ)'!C45)</f>
        <v xml:space="preserve"> </v>
      </c>
      <c r="D45" s="1035"/>
      <c r="E45" s="1035"/>
      <c r="F45" s="1035"/>
      <c r="G45" s="1035"/>
      <c r="H45" s="1036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25">
      <c r="B46" s="122">
        <v>37</v>
      </c>
      <c r="C46" s="1034" t="str">
        <f>IF(ISBLANK('M&amp;V (ORÇ)'!C46)," ",'M&amp;V (ORÇ)'!C46)</f>
        <v xml:space="preserve"> </v>
      </c>
      <c r="D46" s="1035"/>
      <c r="E46" s="1035"/>
      <c r="F46" s="1035"/>
      <c r="G46" s="1035"/>
      <c r="H46" s="1036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25">
      <c r="B47" s="122">
        <v>38</v>
      </c>
      <c r="C47" s="1034" t="str">
        <f>IF(ISBLANK('M&amp;V (ORÇ)'!C47)," ",'M&amp;V (ORÇ)'!C47)</f>
        <v xml:space="preserve"> </v>
      </c>
      <c r="D47" s="1035"/>
      <c r="E47" s="1035"/>
      <c r="F47" s="1035"/>
      <c r="G47" s="1035"/>
      <c r="H47" s="1036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25">
      <c r="B48" s="122">
        <v>39</v>
      </c>
      <c r="C48" s="1034" t="str">
        <f>IF(ISBLANK('M&amp;V (ORÇ)'!C48)," ",'M&amp;V (ORÇ)'!C48)</f>
        <v xml:space="preserve"> </v>
      </c>
      <c r="D48" s="1035"/>
      <c r="E48" s="1035"/>
      <c r="F48" s="1035"/>
      <c r="G48" s="1035"/>
      <c r="H48" s="1036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25">
      <c r="B49" s="122">
        <v>40</v>
      </c>
      <c r="C49" s="1034" t="str">
        <f>IF(ISBLANK('M&amp;V (ORÇ)'!C49)," ",'M&amp;V (ORÇ)'!C49)</f>
        <v xml:space="preserve"> </v>
      </c>
      <c r="D49" s="1035"/>
      <c r="E49" s="1035"/>
      <c r="F49" s="1035"/>
      <c r="G49" s="1035"/>
      <c r="H49" s="1036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25">
      <c r="B50" s="122">
        <v>41</v>
      </c>
      <c r="C50" s="1034" t="str">
        <f>IF(ISBLANK('M&amp;V (ORÇ)'!C50)," ",'M&amp;V (ORÇ)'!C50)</f>
        <v xml:space="preserve"> </v>
      </c>
      <c r="D50" s="1035"/>
      <c r="E50" s="1035"/>
      <c r="F50" s="1035"/>
      <c r="G50" s="1035"/>
      <c r="H50" s="1036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25">
      <c r="B51" s="122">
        <v>42</v>
      </c>
      <c r="C51" s="1034" t="str">
        <f>IF(ISBLANK('M&amp;V (ORÇ)'!C51)," ",'M&amp;V (ORÇ)'!C51)</f>
        <v xml:space="preserve"> </v>
      </c>
      <c r="D51" s="1035"/>
      <c r="E51" s="1035"/>
      <c r="F51" s="1035"/>
      <c r="G51" s="1035"/>
      <c r="H51" s="1036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25">
      <c r="B52" s="122">
        <v>43</v>
      </c>
      <c r="C52" s="1034" t="str">
        <f>IF(ISBLANK('M&amp;V (ORÇ)'!C52)," ",'M&amp;V (ORÇ)'!C52)</f>
        <v xml:space="preserve"> </v>
      </c>
      <c r="D52" s="1035"/>
      <c r="E52" s="1035"/>
      <c r="F52" s="1035"/>
      <c r="G52" s="1035"/>
      <c r="H52" s="1036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25">
      <c r="B53" s="122">
        <v>44</v>
      </c>
      <c r="C53" s="1034" t="str">
        <f>IF(ISBLANK('M&amp;V (ORÇ)'!C53)," ",'M&amp;V (ORÇ)'!C53)</f>
        <v xml:space="preserve"> </v>
      </c>
      <c r="D53" s="1035"/>
      <c r="E53" s="1035"/>
      <c r="F53" s="1035"/>
      <c r="G53" s="1035"/>
      <c r="H53" s="1036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25">
      <c r="B54" s="122">
        <v>45</v>
      </c>
      <c r="C54" s="1034" t="str">
        <f>IF(ISBLANK('M&amp;V (ORÇ)'!C54)," ",'M&amp;V (ORÇ)'!C54)</f>
        <v xml:space="preserve"> </v>
      </c>
      <c r="D54" s="1035"/>
      <c r="E54" s="1035"/>
      <c r="F54" s="1035"/>
      <c r="G54" s="1035"/>
      <c r="H54" s="1036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25">
      <c r="B55" s="122">
        <v>46</v>
      </c>
      <c r="C55" s="1034" t="str">
        <f>IF(ISBLANK('M&amp;V (ORÇ)'!C55)," ",'M&amp;V (ORÇ)'!C55)</f>
        <v xml:space="preserve"> </v>
      </c>
      <c r="D55" s="1035"/>
      <c r="E55" s="1035"/>
      <c r="F55" s="1035"/>
      <c r="G55" s="1035"/>
      <c r="H55" s="1036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25">
      <c r="B56" s="122">
        <v>47</v>
      </c>
      <c r="C56" s="1034" t="str">
        <f>IF(ISBLANK('M&amp;V (ORÇ)'!C56)," ",'M&amp;V (ORÇ)'!C56)</f>
        <v xml:space="preserve"> </v>
      </c>
      <c r="D56" s="1035"/>
      <c r="E56" s="1035"/>
      <c r="F56" s="1035"/>
      <c r="G56" s="1035"/>
      <c r="H56" s="1036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25">
      <c r="B57" s="122">
        <v>48</v>
      </c>
      <c r="C57" s="1034" t="str">
        <f>IF(ISBLANK('M&amp;V (ORÇ)'!C57)," ",'M&amp;V (ORÇ)'!C57)</f>
        <v xml:space="preserve"> </v>
      </c>
      <c r="D57" s="1035"/>
      <c r="E57" s="1035"/>
      <c r="F57" s="1035"/>
      <c r="G57" s="1035"/>
      <c r="H57" s="1036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25">
      <c r="B58" s="122">
        <v>49</v>
      </c>
      <c r="C58" s="1034" t="str">
        <f>IF(ISBLANK('M&amp;V (ORÇ)'!C58)," ",'M&amp;V (ORÇ)'!C58)</f>
        <v xml:space="preserve"> </v>
      </c>
      <c r="D58" s="1035"/>
      <c r="E58" s="1035"/>
      <c r="F58" s="1035"/>
      <c r="G58" s="1035"/>
      <c r="H58" s="1036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25">
      <c r="B59" s="122">
        <v>50</v>
      </c>
      <c r="C59" s="1034" t="str">
        <f>IF(ISBLANK('M&amp;V (ORÇ)'!C59)," ",'M&amp;V (ORÇ)'!C59)</f>
        <v xml:space="preserve"> </v>
      </c>
      <c r="D59" s="1035"/>
      <c r="E59" s="1035"/>
      <c r="F59" s="1035"/>
      <c r="G59" s="1035"/>
      <c r="H59" s="1036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25">
      <c r="B60" s="126"/>
      <c r="C60" s="1037" t="s">
        <v>241</v>
      </c>
      <c r="D60" s="1037"/>
      <c r="E60" s="1037"/>
      <c r="F60" s="1037"/>
      <c r="G60" s="1037"/>
      <c r="H60" s="1037"/>
      <c r="I60" s="1037"/>
      <c r="J60" s="1037"/>
      <c r="K60" s="1037"/>
      <c r="L60" s="1038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25">
      <c r="B61" s="1054" t="s">
        <v>242</v>
      </c>
      <c r="C61" s="1055"/>
      <c r="D61" s="1055"/>
      <c r="E61" s="1055"/>
      <c r="F61" s="1055"/>
      <c r="G61" s="1055"/>
      <c r="H61" s="1055"/>
      <c r="I61" s="1055"/>
      <c r="J61" s="1055"/>
      <c r="K61" s="1055"/>
      <c r="L61" s="1055"/>
      <c r="M61" s="1055"/>
      <c r="N61" s="1055"/>
      <c r="O61" s="1055" t="str">
        <f>B61</f>
        <v>PERÍODO PÓS-RETROFIT</v>
      </c>
      <c r="P61" s="1056"/>
    </row>
    <row r="62" spans="2:16" x14ac:dyDescent="0.25">
      <c r="B62" s="1012" t="s">
        <v>234</v>
      </c>
      <c r="C62" s="1013"/>
      <c r="D62" s="1013"/>
      <c r="E62" s="1013"/>
      <c r="F62" s="1013"/>
      <c r="G62" s="1013"/>
      <c r="H62" s="1014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25">
      <c r="B63" s="122">
        <v>1</v>
      </c>
      <c r="C63" s="1034" t="str">
        <f>IF(ISBLANK('M&amp;V (ORÇ)'!C62)," ",'M&amp;V (ORÇ)'!C62)</f>
        <v xml:space="preserve"> </v>
      </c>
      <c r="D63" s="1035"/>
      <c r="E63" s="1035"/>
      <c r="F63" s="1035"/>
      <c r="G63" s="1035"/>
      <c r="H63" s="1036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25">
      <c r="B64" s="122">
        <v>2</v>
      </c>
      <c r="C64" s="1034" t="str">
        <f>IF(ISBLANK('M&amp;V (ORÇ)'!C63)," ",'M&amp;V (ORÇ)'!C63)</f>
        <v xml:space="preserve"> </v>
      </c>
      <c r="D64" s="1035"/>
      <c r="E64" s="1035"/>
      <c r="F64" s="1035"/>
      <c r="G64" s="1035"/>
      <c r="H64" s="1036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25">
      <c r="B65" s="122">
        <v>3</v>
      </c>
      <c r="C65" s="1034" t="str">
        <f>IF(ISBLANK('M&amp;V (ORÇ)'!C64)," ",'M&amp;V (ORÇ)'!C64)</f>
        <v xml:space="preserve"> </v>
      </c>
      <c r="D65" s="1035"/>
      <c r="E65" s="1035"/>
      <c r="F65" s="1035"/>
      <c r="G65" s="1035"/>
      <c r="H65" s="1036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25">
      <c r="B66" s="122">
        <v>4</v>
      </c>
      <c r="C66" s="1034" t="str">
        <f>IF(ISBLANK('M&amp;V (ORÇ)'!C65)," ",'M&amp;V (ORÇ)'!C65)</f>
        <v xml:space="preserve"> </v>
      </c>
      <c r="D66" s="1035"/>
      <c r="E66" s="1035"/>
      <c r="F66" s="1035"/>
      <c r="G66" s="1035"/>
      <c r="H66" s="1036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25">
      <c r="B67" s="122">
        <v>5</v>
      </c>
      <c r="C67" s="1034" t="str">
        <f>IF(ISBLANK('M&amp;V (ORÇ)'!C66)," ",'M&amp;V (ORÇ)'!C66)</f>
        <v xml:space="preserve"> </v>
      </c>
      <c r="D67" s="1035"/>
      <c r="E67" s="1035"/>
      <c r="F67" s="1035"/>
      <c r="G67" s="1035"/>
      <c r="H67" s="1036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25">
      <c r="B68" s="122">
        <v>6</v>
      </c>
      <c r="C68" s="1034" t="str">
        <f>IF(ISBLANK('M&amp;V (ORÇ)'!C67)," ",'M&amp;V (ORÇ)'!C67)</f>
        <v xml:space="preserve"> </v>
      </c>
      <c r="D68" s="1035"/>
      <c r="E68" s="1035"/>
      <c r="F68" s="1035"/>
      <c r="G68" s="1035"/>
      <c r="H68" s="1036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25">
      <c r="B69" s="122">
        <v>7</v>
      </c>
      <c r="C69" s="1034" t="str">
        <f>IF(ISBLANK('M&amp;V (ORÇ)'!C68)," ",'M&amp;V (ORÇ)'!C68)</f>
        <v xml:space="preserve"> </v>
      </c>
      <c r="D69" s="1035"/>
      <c r="E69" s="1035"/>
      <c r="F69" s="1035"/>
      <c r="G69" s="1035"/>
      <c r="H69" s="1036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25">
      <c r="B70" s="122">
        <v>8</v>
      </c>
      <c r="C70" s="1034" t="str">
        <f>IF(ISBLANK('M&amp;V (ORÇ)'!C69)," ",'M&amp;V (ORÇ)'!C69)</f>
        <v xml:space="preserve"> </v>
      </c>
      <c r="D70" s="1035"/>
      <c r="E70" s="1035"/>
      <c r="F70" s="1035"/>
      <c r="G70" s="1035"/>
      <c r="H70" s="1036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25">
      <c r="B71" s="122">
        <v>9</v>
      </c>
      <c r="C71" s="1034" t="str">
        <f>IF(ISBLANK('M&amp;V (ORÇ)'!C70)," ",'M&amp;V (ORÇ)'!C70)</f>
        <v xml:space="preserve"> </v>
      </c>
      <c r="D71" s="1035"/>
      <c r="E71" s="1035"/>
      <c r="F71" s="1035"/>
      <c r="G71" s="1035"/>
      <c r="H71" s="1036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25">
      <c r="B72" s="122">
        <v>10</v>
      </c>
      <c r="C72" s="1034" t="str">
        <f>IF(ISBLANK('M&amp;V (ORÇ)'!C71)," ",'M&amp;V (ORÇ)'!C71)</f>
        <v xml:space="preserve"> </v>
      </c>
      <c r="D72" s="1035"/>
      <c r="E72" s="1035"/>
      <c r="F72" s="1035"/>
      <c r="G72" s="1035"/>
      <c r="H72" s="1036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25">
      <c r="B73" s="122">
        <v>11</v>
      </c>
      <c r="C73" s="1034" t="str">
        <f>IF(ISBLANK('M&amp;V (ORÇ)'!C72)," ",'M&amp;V (ORÇ)'!C72)</f>
        <v xml:space="preserve"> </v>
      </c>
      <c r="D73" s="1035"/>
      <c r="E73" s="1035"/>
      <c r="F73" s="1035"/>
      <c r="G73" s="1035"/>
      <c r="H73" s="1036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25">
      <c r="B74" s="122">
        <v>12</v>
      </c>
      <c r="C74" s="1034" t="str">
        <f>IF(ISBLANK('M&amp;V (ORÇ)'!C73)," ",'M&amp;V (ORÇ)'!C73)</f>
        <v xml:space="preserve"> </v>
      </c>
      <c r="D74" s="1035"/>
      <c r="E74" s="1035"/>
      <c r="F74" s="1035"/>
      <c r="G74" s="1035"/>
      <c r="H74" s="1036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25">
      <c r="B75" s="122">
        <v>13</v>
      </c>
      <c r="C75" s="1034" t="str">
        <f>IF(ISBLANK('M&amp;V (ORÇ)'!C74)," ",'M&amp;V (ORÇ)'!C74)</f>
        <v xml:space="preserve"> </v>
      </c>
      <c r="D75" s="1035"/>
      <c r="E75" s="1035"/>
      <c r="F75" s="1035"/>
      <c r="G75" s="1035"/>
      <c r="H75" s="1036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25">
      <c r="B76" s="122">
        <v>14</v>
      </c>
      <c r="C76" s="1034" t="str">
        <f>IF(ISBLANK('M&amp;V (ORÇ)'!C75)," ",'M&amp;V (ORÇ)'!C75)</f>
        <v xml:space="preserve"> </v>
      </c>
      <c r="D76" s="1035"/>
      <c r="E76" s="1035"/>
      <c r="F76" s="1035"/>
      <c r="G76" s="1035"/>
      <c r="H76" s="1036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25">
      <c r="B77" s="122">
        <v>15</v>
      </c>
      <c r="C77" s="1034" t="str">
        <f>IF(ISBLANK('M&amp;V (ORÇ)'!C76)," ",'M&amp;V (ORÇ)'!C76)</f>
        <v xml:space="preserve"> </v>
      </c>
      <c r="D77" s="1035"/>
      <c r="E77" s="1035"/>
      <c r="F77" s="1035"/>
      <c r="G77" s="1035"/>
      <c r="H77" s="1036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25">
      <c r="B78" s="122">
        <v>16</v>
      </c>
      <c r="C78" s="1034" t="str">
        <f>IF(ISBLANK('M&amp;V (ORÇ)'!C77)," ",'M&amp;V (ORÇ)'!C77)</f>
        <v xml:space="preserve"> </v>
      </c>
      <c r="D78" s="1035"/>
      <c r="E78" s="1035"/>
      <c r="F78" s="1035"/>
      <c r="G78" s="1035"/>
      <c r="H78" s="1036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25">
      <c r="B79" s="122">
        <v>17</v>
      </c>
      <c r="C79" s="1034" t="str">
        <f>IF(ISBLANK('M&amp;V (ORÇ)'!C78)," ",'M&amp;V (ORÇ)'!C78)</f>
        <v xml:space="preserve"> </v>
      </c>
      <c r="D79" s="1035"/>
      <c r="E79" s="1035"/>
      <c r="F79" s="1035"/>
      <c r="G79" s="1035"/>
      <c r="H79" s="1036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25">
      <c r="B80" s="122">
        <v>18</v>
      </c>
      <c r="C80" s="1034" t="str">
        <f>IF(ISBLANK('M&amp;V (ORÇ)'!C79)," ",'M&amp;V (ORÇ)'!C79)</f>
        <v xml:space="preserve"> </v>
      </c>
      <c r="D80" s="1035"/>
      <c r="E80" s="1035"/>
      <c r="F80" s="1035"/>
      <c r="G80" s="1035"/>
      <c r="H80" s="1036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25">
      <c r="B81" s="122">
        <v>19</v>
      </c>
      <c r="C81" s="1034" t="str">
        <f>IF(ISBLANK('M&amp;V (ORÇ)'!C80)," ",'M&amp;V (ORÇ)'!C80)</f>
        <v xml:space="preserve"> </v>
      </c>
      <c r="D81" s="1035"/>
      <c r="E81" s="1035"/>
      <c r="F81" s="1035"/>
      <c r="G81" s="1035"/>
      <c r="H81" s="1036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25">
      <c r="B82" s="122">
        <v>20</v>
      </c>
      <c r="C82" s="1034" t="str">
        <f>IF(ISBLANK('M&amp;V (ORÇ)'!C81)," ",'M&amp;V (ORÇ)'!C81)</f>
        <v xml:space="preserve"> </v>
      </c>
      <c r="D82" s="1035"/>
      <c r="E82" s="1035"/>
      <c r="F82" s="1035"/>
      <c r="G82" s="1035"/>
      <c r="H82" s="1036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25">
      <c r="B83" s="122">
        <v>21</v>
      </c>
      <c r="C83" s="1034" t="str">
        <f>IF(ISBLANK('M&amp;V (ORÇ)'!C82)," ",'M&amp;V (ORÇ)'!C82)</f>
        <v xml:space="preserve"> </v>
      </c>
      <c r="D83" s="1035"/>
      <c r="E83" s="1035"/>
      <c r="F83" s="1035"/>
      <c r="G83" s="1035"/>
      <c r="H83" s="1036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25">
      <c r="B84" s="122">
        <v>22</v>
      </c>
      <c r="C84" s="1034" t="str">
        <f>IF(ISBLANK('M&amp;V (ORÇ)'!C83)," ",'M&amp;V (ORÇ)'!C83)</f>
        <v xml:space="preserve"> </v>
      </c>
      <c r="D84" s="1035"/>
      <c r="E84" s="1035"/>
      <c r="F84" s="1035"/>
      <c r="G84" s="1035"/>
      <c r="H84" s="1036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25">
      <c r="B85" s="122">
        <v>23</v>
      </c>
      <c r="C85" s="1034" t="str">
        <f>IF(ISBLANK('M&amp;V (ORÇ)'!C84)," ",'M&amp;V (ORÇ)'!C84)</f>
        <v xml:space="preserve"> </v>
      </c>
      <c r="D85" s="1035"/>
      <c r="E85" s="1035"/>
      <c r="F85" s="1035"/>
      <c r="G85" s="1035"/>
      <c r="H85" s="1036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25">
      <c r="B86" s="122">
        <v>24</v>
      </c>
      <c r="C86" s="1034" t="str">
        <f>IF(ISBLANK('M&amp;V (ORÇ)'!C85)," ",'M&amp;V (ORÇ)'!C85)</f>
        <v xml:space="preserve"> </v>
      </c>
      <c r="D86" s="1035"/>
      <c r="E86" s="1035"/>
      <c r="F86" s="1035"/>
      <c r="G86" s="1035"/>
      <c r="H86" s="1036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25">
      <c r="B87" s="122">
        <v>25</v>
      </c>
      <c r="C87" s="1034" t="str">
        <f>IF(ISBLANK('M&amp;V (ORÇ)'!C86)," ",'M&amp;V (ORÇ)'!C86)</f>
        <v xml:space="preserve"> </v>
      </c>
      <c r="D87" s="1035"/>
      <c r="E87" s="1035"/>
      <c r="F87" s="1035"/>
      <c r="G87" s="1035"/>
      <c r="H87" s="1036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25">
      <c r="B88" s="122">
        <v>26</v>
      </c>
      <c r="C88" s="1034" t="str">
        <f>IF(ISBLANK('M&amp;V (ORÇ)'!C87)," ",'M&amp;V (ORÇ)'!C87)</f>
        <v xml:space="preserve"> </v>
      </c>
      <c r="D88" s="1035"/>
      <c r="E88" s="1035"/>
      <c r="F88" s="1035"/>
      <c r="G88" s="1035"/>
      <c r="H88" s="1036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25">
      <c r="B89" s="122">
        <v>27</v>
      </c>
      <c r="C89" s="1034" t="str">
        <f>IF(ISBLANK('M&amp;V (ORÇ)'!C88)," ",'M&amp;V (ORÇ)'!C88)</f>
        <v xml:space="preserve"> </v>
      </c>
      <c r="D89" s="1035"/>
      <c r="E89" s="1035"/>
      <c r="F89" s="1035"/>
      <c r="G89" s="1035"/>
      <c r="H89" s="1036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25">
      <c r="B90" s="122">
        <v>28</v>
      </c>
      <c r="C90" s="1034" t="str">
        <f>IF(ISBLANK('M&amp;V (ORÇ)'!C89)," ",'M&amp;V (ORÇ)'!C89)</f>
        <v xml:space="preserve"> </v>
      </c>
      <c r="D90" s="1035"/>
      <c r="E90" s="1035"/>
      <c r="F90" s="1035"/>
      <c r="G90" s="1035"/>
      <c r="H90" s="1036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25">
      <c r="B91" s="122">
        <v>29</v>
      </c>
      <c r="C91" s="1034" t="str">
        <f>IF(ISBLANK('M&amp;V (ORÇ)'!C90)," ",'M&amp;V (ORÇ)'!C90)</f>
        <v xml:space="preserve"> </v>
      </c>
      <c r="D91" s="1035"/>
      <c r="E91" s="1035"/>
      <c r="F91" s="1035"/>
      <c r="G91" s="1035"/>
      <c r="H91" s="1036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25">
      <c r="B92" s="122">
        <v>30</v>
      </c>
      <c r="C92" s="1034" t="str">
        <f>IF(ISBLANK('M&amp;V (ORÇ)'!C91)," ",'M&amp;V (ORÇ)'!C91)</f>
        <v xml:space="preserve"> </v>
      </c>
      <c r="D92" s="1035"/>
      <c r="E92" s="1035"/>
      <c r="F92" s="1035"/>
      <c r="G92" s="1035"/>
      <c r="H92" s="1036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25">
      <c r="B93" s="122">
        <v>31</v>
      </c>
      <c r="C93" s="1034" t="str">
        <f>IF(ISBLANK('M&amp;V (ORÇ)'!C92)," ",'M&amp;V (ORÇ)'!C92)</f>
        <v xml:space="preserve"> </v>
      </c>
      <c r="D93" s="1035"/>
      <c r="E93" s="1035"/>
      <c r="F93" s="1035"/>
      <c r="G93" s="1035"/>
      <c r="H93" s="1036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25">
      <c r="B94" s="122">
        <v>32</v>
      </c>
      <c r="C94" s="1034" t="str">
        <f>IF(ISBLANK('M&amp;V (ORÇ)'!C93)," ",'M&amp;V (ORÇ)'!C93)</f>
        <v xml:space="preserve"> </v>
      </c>
      <c r="D94" s="1035"/>
      <c r="E94" s="1035"/>
      <c r="F94" s="1035"/>
      <c r="G94" s="1035"/>
      <c r="H94" s="1036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25">
      <c r="B95" s="122">
        <v>33</v>
      </c>
      <c r="C95" s="1034" t="str">
        <f>IF(ISBLANK('M&amp;V (ORÇ)'!C94)," ",'M&amp;V (ORÇ)'!C94)</f>
        <v xml:space="preserve"> </v>
      </c>
      <c r="D95" s="1035"/>
      <c r="E95" s="1035"/>
      <c r="F95" s="1035"/>
      <c r="G95" s="1035"/>
      <c r="H95" s="1036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25">
      <c r="B96" s="122">
        <v>34</v>
      </c>
      <c r="C96" s="1034" t="str">
        <f>IF(ISBLANK('M&amp;V (ORÇ)'!C95)," ",'M&amp;V (ORÇ)'!C95)</f>
        <v xml:space="preserve"> </v>
      </c>
      <c r="D96" s="1035"/>
      <c r="E96" s="1035"/>
      <c r="F96" s="1035"/>
      <c r="G96" s="1035"/>
      <c r="H96" s="1036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25">
      <c r="B97" s="122">
        <v>35</v>
      </c>
      <c r="C97" s="1034" t="str">
        <f>IF(ISBLANK('M&amp;V (ORÇ)'!C96)," ",'M&amp;V (ORÇ)'!C96)</f>
        <v xml:space="preserve"> </v>
      </c>
      <c r="D97" s="1035"/>
      <c r="E97" s="1035"/>
      <c r="F97" s="1035"/>
      <c r="G97" s="1035"/>
      <c r="H97" s="1036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25">
      <c r="B98" s="122">
        <v>36</v>
      </c>
      <c r="C98" s="1034" t="str">
        <f>IF(ISBLANK('M&amp;V (ORÇ)'!C97)," ",'M&amp;V (ORÇ)'!C97)</f>
        <v xml:space="preserve"> </v>
      </c>
      <c r="D98" s="1035"/>
      <c r="E98" s="1035"/>
      <c r="F98" s="1035"/>
      <c r="G98" s="1035"/>
      <c r="H98" s="1036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25">
      <c r="B99" s="122">
        <v>37</v>
      </c>
      <c r="C99" s="1034" t="str">
        <f>IF(ISBLANK('M&amp;V (ORÇ)'!C98)," ",'M&amp;V (ORÇ)'!C98)</f>
        <v xml:space="preserve"> </v>
      </c>
      <c r="D99" s="1035"/>
      <c r="E99" s="1035"/>
      <c r="F99" s="1035"/>
      <c r="G99" s="1035"/>
      <c r="H99" s="1036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25">
      <c r="B100" s="122">
        <v>38</v>
      </c>
      <c r="C100" s="1034" t="str">
        <f>IF(ISBLANK('M&amp;V (ORÇ)'!C99)," ",'M&amp;V (ORÇ)'!C99)</f>
        <v xml:space="preserve"> </v>
      </c>
      <c r="D100" s="1035"/>
      <c r="E100" s="1035"/>
      <c r="F100" s="1035"/>
      <c r="G100" s="1035"/>
      <c r="H100" s="1036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25">
      <c r="B101" s="122">
        <v>39</v>
      </c>
      <c r="C101" s="1034" t="str">
        <f>IF(ISBLANK('M&amp;V (ORÇ)'!C100)," ",'M&amp;V (ORÇ)'!C100)</f>
        <v xml:space="preserve"> </v>
      </c>
      <c r="D101" s="1035"/>
      <c r="E101" s="1035"/>
      <c r="F101" s="1035"/>
      <c r="G101" s="1035"/>
      <c r="H101" s="1036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25">
      <c r="B102" s="122">
        <v>40</v>
      </c>
      <c r="C102" s="1034" t="str">
        <f>IF(ISBLANK('M&amp;V (ORÇ)'!C101)," ",'M&amp;V (ORÇ)'!C101)</f>
        <v xml:space="preserve"> </v>
      </c>
      <c r="D102" s="1035"/>
      <c r="E102" s="1035"/>
      <c r="F102" s="1035"/>
      <c r="G102" s="1035"/>
      <c r="H102" s="1036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25">
      <c r="B103" s="122">
        <v>41</v>
      </c>
      <c r="C103" s="1034" t="str">
        <f>IF(ISBLANK('M&amp;V (ORÇ)'!C102)," ",'M&amp;V (ORÇ)'!C102)</f>
        <v xml:space="preserve"> </v>
      </c>
      <c r="D103" s="1035"/>
      <c r="E103" s="1035"/>
      <c r="F103" s="1035"/>
      <c r="G103" s="1035"/>
      <c r="H103" s="1036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25">
      <c r="B104" s="122">
        <v>42</v>
      </c>
      <c r="C104" s="1034" t="str">
        <f>IF(ISBLANK('M&amp;V (ORÇ)'!C103)," ",'M&amp;V (ORÇ)'!C103)</f>
        <v xml:space="preserve"> </v>
      </c>
      <c r="D104" s="1035"/>
      <c r="E104" s="1035"/>
      <c r="F104" s="1035"/>
      <c r="G104" s="1035"/>
      <c r="H104" s="1036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25">
      <c r="B105" s="122">
        <v>43</v>
      </c>
      <c r="C105" s="1034" t="str">
        <f>IF(ISBLANK('M&amp;V (ORÇ)'!C104)," ",'M&amp;V (ORÇ)'!C104)</f>
        <v xml:space="preserve"> </v>
      </c>
      <c r="D105" s="1035"/>
      <c r="E105" s="1035"/>
      <c r="F105" s="1035"/>
      <c r="G105" s="1035"/>
      <c r="H105" s="1036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25">
      <c r="B106" s="122">
        <v>44</v>
      </c>
      <c r="C106" s="1034" t="str">
        <f>IF(ISBLANK('M&amp;V (ORÇ)'!C105)," ",'M&amp;V (ORÇ)'!C105)</f>
        <v xml:space="preserve"> </v>
      </c>
      <c r="D106" s="1035"/>
      <c r="E106" s="1035"/>
      <c r="F106" s="1035"/>
      <c r="G106" s="1035"/>
      <c r="H106" s="1036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25">
      <c r="B107" s="122">
        <v>45</v>
      </c>
      <c r="C107" s="1034" t="str">
        <f>IF(ISBLANK('M&amp;V (ORÇ)'!C106)," ",'M&amp;V (ORÇ)'!C106)</f>
        <v xml:space="preserve"> </v>
      </c>
      <c r="D107" s="1035"/>
      <c r="E107" s="1035"/>
      <c r="F107" s="1035"/>
      <c r="G107" s="1035"/>
      <c r="H107" s="1036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25">
      <c r="B108" s="122">
        <v>46</v>
      </c>
      <c r="C108" s="1034" t="str">
        <f>IF(ISBLANK('M&amp;V (ORÇ)'!C107)," ",'M&amp;V (ORÇ)'!C107)</f>
        <v xml:space="preserve"> </v>
      </c>
      <c r="D108" s="1035"/>
      <c r="E108" s="1035"/>
      <c r="F108" s="1035"/>
      <c r="G108" s="1035"/>
      <c r="H108" s="1036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25">
      <c r="B109" s="122">
        <v>47</v>
      </c>
      <c r="C109" s="1034" t="str">
        <f>IF(ISBLANK('M&amp;V (ORÇ)'!C108)," ",'M&amp;V (ORÇ)'!C108)</f>
        <v xml:space="preserve"> </v>
      </c>
      <c r="D109" s="1035"/>
      <c r="E109" s="1035"/>
      <c r="F109" s="1035"/>
      <c r="G109" s="1035"/>
      <c r="H109" s="1036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25">
      <c r="B110" s="122">
        <v>48</v>
      </c>
      <c r="C110" s="1034" t="str">
        <f>IF(ISBLANK('M&amp;V (ORÇ)'!C109)," ",'M&amp;V (ORÇ)'!C109)</f>
        <v xml:space="preserve"> </v>
      </c>
      <c r="D110" s="1035"/>
      <c r="E110" s="1035"/>
      <c r="F110" s="1035"/>
      <c r="G110" s="1035"/>
      <c r="H110" s="1036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25">
      <c r="B111" s="122">
        <v>49</v>
      </c>
      <c r="C111" s="1034" t="str">
        <f>IF(ISBLANK('M&amp;V (ORÇ)'!C110)," ",'M&amp;V (ORÇ)'!C110)</f>
        <v xml:space="preserve"> </v>
      </c>
      <c r="D111" s="1035"/>
      <c r="E111" s="1035"/>
      <c r="F111" s="1035"/>
      <c r="G111" s="1035"/>
      <c r="H111" s="1036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25">
      <c r="B112" s="122">
        <v>50</v>
      </c>
      <c r="C112" s="1034" t="str">
        <f>IF(ISBLANK('M&amp;V (ORÇ)'!C111)," ",'M&amp;V (ORÇ)'!C111)</f>
        <v xml:space="preserve"> </v>
      </c>
      <c r="D112" s="1035"/>
      <c r="E112" s="1035"/>
      <c r="F112" s="1035"/>
      <c r="G112" s="1035"/>
      <c r="H112" s="1036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25">
      <c r="B113" s="126"/>
      <c r="C113" s="1037" t="s">
        <v>243</v>
      </c>
      <c r="D113" s="1037"/>
      <c r="E113" s="1037"/>
      <c r="F113" s="1037"/>
      <c r="G113" s="1037"/>
      <c r="H113" s="1037"/>
      <c r="I113" s="1037"/>
      <c r="J113" s="1037"/>
      <c r="K113" s="1037"/>
      <c r="L113" s="1038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25">
      <c r="B114" s="129"/>
      <c r="C114" s="1061" t="s">
        <v>244</v>
      </c>
      <c r="D114" s="1061"/>
      <c r="E114" s="1061"/>
      <c r="F114" s="1061"/>
      <c r="G114" s="1061"/>
      <c r="H114" s="1061"/>
      <c r="I114" s="1061"/>
      <c r="J114" s="1061"/>
      <c r="K114" s="1061"/>
      <c r="L114" s="1062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25">
      <c r="B115" s="1016" t="s">
        <v>680</v>
      </c>
      <c r="C115" s="1017"/>
      <c r="D115" s="1017"/>
      <c r="E115" s="1017"/>
      <c r="F115" s="1017"/>
      <c r="G115" s="1017"/>
      <c r="H115" s="1017"/>
      <c r="I115" s="1017"/>
      <c r="J115" s="1017"/>
      <c r="K115" s="1017"/>
      <c r="L115" s="1017"/>
      <c r="M115" s="1017"/>
      <c r="N115" s="1017"/>
      <c r="O115" s="1017"/>
      <c r="P115" s="1018"/>
    </row>
    <row r="116" spans="2:16" x14ac:dyDescent="0.25">
      <c r="B116" s="1054" t="s">
        <v>233</v>
      </c>
      <c r="C116" s="1055"/>
      <c r="D116" s="1055"/>
      <c r="E116" s="1055"/>
      <c r="F116" s="1055"/>
      <c r="G116" s="1055"/>
      <c r="H116" s="1055"/>
      <c r="I116" s="1055"/>
      <c r="J116" s="1055"/>
      <c r="K116" s="1055"/>
      <c r="L116" s="1055"/>
      <c r="M116" s="1055"/>
      <c r="N116" s="1055"/>
      <c r="O116" s="1055" t="str">
        <f>B116</f>
        <v>PERÍODO DE REFERÊNCIA</v>
      </c>
      <c r="P116" s="1056"/>
    </row>
    <row r="117" spans="2:16" x14ac:dyDescent="0.25">
      <c r="B117" s="1012" t="s">
        <v>234</v>
      </c>
      <c r="C117" s="1013"/>
      <c r="D117" s="1013"/>
      <c r="E117" s="1013"/>
      <c r="F117" s="1013"/>
      <c r="G117" s="1013"/>
      <c r="H117" s="1014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25">
      <c r="B118" s="122">
        <v>1</v>
      </c>
      <c r="C118" s="1034" t="str">
        <f>IF(ISBLANK('M&amp;V (ORÇ)'!C115)," ",'M&amp;V (ORÇ)'!C115)</f>
        <v xml:space="preserve"> </v>
      </c>
      <c r="D118" s="1035"/>
      <c r="E118" s="1035"/>
      <c r="F118" s="1035"/>
      <c r="G118" s="1035"/>
      <c r="H118" s="1036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25">
      <c r="B119" s="122">
        <v>2</v>
      </c>
      <c r="C119" s="1034" t="str">
        <f>IF(ISBLANK('M&amp;V (ORÇ)'!C116)," ",'M&amp;V (ORÇ)'!C116)</f>
        <v xml:space="preserve"> </v>
      </c>
      <c r="D119" s="1035"/>
      <c r="E119" s="1035"/>
      <c r="F119" s="1035"/>
      <c r="G119" s="1035"/>
      <c r="H119" s="1036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25">
      <c r="B120" s="122">
        <v>3</v>
      </c>
      <c r="C120" s="1034" t="str">
        <f>IF(ISBLANK('M&amp;V (ORÇ)'!C117)," ",'M&amp;V (ORÇ)'!C117)</f>
        <v xml:space="preserve"> </v>
      </c>
      <c r="D120" s="1035"/>
      <c r="E120" s="1035"/>
      <c r="F120" s="1035"/>
      <c r="G120" s="1035"/>
      <c r="H120" s="1036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25">
      <c r="B121" s="122">
        <v>4</v>
      </c>
      <c r="C121" s="1034" t="str">
        <f>IF(ISBLANK('M&amp;V (ORÇ)'!C118)," ",'M&amp;V (ORÇ)'!C118)</f>
        <v xml:space="preserve"> </v>
      </c>
      <c r="D121" s="1035"/>
      <c r="E121" s="1035"/>
      <c r="F121" s="1035"/>
      <c r="G121" s="1035"/>
      <c r="H121" s="1036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25">
      <c r="B122" s="122">
        <v>5</v>
      </c>
      <c r="C122" s="1034" t="str">
        <f>IF(ISBLANK('M&amp;V (ORÇ)'!C119)," ",'M&amp;V (ORÇ)'!C119)</f>
        <v xml:space="preserve"> </v>
      </c>
      <c r="D122" s="1035"/>
      <c r="E122" s="1035"/>
      <c r="F122" s="1035"/>
      <c r="G122" s="1035"/>
      <c r="H122" s="1036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25">
      <c r="B123" s="122">
        <v>6</v>
      </c>
      <c r="C123" s="1034" t="str">
        <f>IF(ISBLANK('M&amp;V (ORÇ)'!C120)," ",'M&amp;V (ORÇ)'!C120)</f>
        <v xml:space="preserve"> </v>
      </c>
      <c r="D123" s="1035"/>
      <c r="E123" s="1035"/>
      <c r="F123" s="1035"/>
      <c r="G123" s="1035"/>
      <c r="H123" s="1036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25">
      <c r="B124" s="122">
        <v>7</v>
      </c>
      <c r="C124" s="1034" t="str">
        <f>IF(ISBLANK('M&amp;V (ORÇ)'!C121)," ",'M&amp;V (ORÇ)'!C121)</f>
        <v xml:space="preserve"> </v>
      </c>
      <c r="D124" s="1035"/>
      <c r="E124" s="1035"/>
      <c r="F124" s="1035"/>
      <c r="G124" s="1035"/>
      <c r="H124" s="1036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25">
      <c r="B125" s="122">
        <v>8</v>
      </c>
      <c r="C125" s="1034" t="str">
        <f>IF(ISBLANK('M&amp;V (ORÇ)'!C122)," ",'M&amp;V (ORÇ)'!C122)</f>
        <v xml:space="preserve"> </v>
      </c>
      <c r="D125" s="1035"/>
      <c r="E125" s="1035"/>
      <c r="F125" s="1035"/>
      <c r="G125" s="1035"/>
      <c r="H125" s="1036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25">
      <c r="B126" s="122">
        <v>9</v>
      </c>
      <c r="C126" s="1034" t="str">
        <f>IF(ISBLANK('M&amp;V (ORÇ)'!C123)," ",'M&amp;V (ORÇ)'!C123)</f>
        <v xml:space="preserve"> </v>
      </c>
      <c r="D126" s="1035"/>
      <c r="E126" s="1035"/>
      <c r="F126" s="1035"/>
      <c r="G126" s="1035"/>
      <c r="H126" s="1036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25">
      <c r="B127" s="122">
        <v>10</v>
      </c>
      <c r="C127" s="1034" t="str">
        <f>IF(ISBLANK('M&amp;V (ORÇ)'!C124)," ",'M&amp;V (ORÇ)'!C124)</f>
        <v xml:space="preserve"> </v>
      </c>
      <c r="D127" s="1035"/>
      <c r="E127" s="1035"/>
      <c r="F127" s="1035"/>
      <c r="G127" s="1035"/>
      <c r="H127" s="1036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25">
      <c r="B128" s="122">
        <v>11</v>
      </c>
      <c r="C128" s="1034" t="str">
        <f>IF(ISBLANK('M&amp;V (ORÇ)'!C125)," ",'M&amp;V (ORÇ)'!C125)</f>
        <v xml:space="preserve"> </v>
      </c>
      <c r="D128" s="1035"/>
      <c r="E128" s="1035"/>
      <c r="F128" s="1035"/>
      <c r="G128" s="1035"/>
      <c r="H128" s="1036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25">
      <c r="B129" s="122">
        <v>12</v>
      </c>
      <c r="C129" s="1034" t="str">
        <f>IF(ISBLANK('M&amp;V (ORÇ)'!C126)," ",'M&amp;V (ORÇ)'!C126)</f>
        <v xml:space="preserve"> </v>
      </c>
      <c r="D129" s="1035"/>
      <c r="E129" s="1035"/>
      <c r="F129" s="1035"/>
      <c r="G129" s="1035"/>
      <c r="H129" s="1036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25">
      <c r="B130" s="122">
        <v>13</v>
      </c>
      <c r="C130" s="1034" t="str">
        <f>IF(ISBLANK('M&amp;V (ORÇ)'!C127)," ",'M&amp;V (ORÇ)'!C127)</f>
        <v xml:space="preserve"> </v>
      </c>
      <c r="D130" s="1035"/>
      <c r="E130" s="1035"/>
      <c r="F130" s="1035"/>
      <c r="G130" s="1035"/>
      <c r="H130" s="1036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25">
      <c r="B131" s="122">
        <v>14</v>
      </c>
      <c r="C131" s="1034" t="str">
        <f>IF(ISBLANK('M&amp;V (ORÇ)'!C128)," ",'M&amp;V (ORÇ)'!C128)</f>
        <v xml:space="preserve"> </v>
      </c>
      <c r="D131" s="1035"/>
      <c r="E131" s="1035"/>
      <c r="F131" s="1035"/>
      <c r="G131" s="1035"/>
      <c r="H131" s="1036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25">
      <c r="B132" s="122">
        <v>15</v>
      </c>
      <c r="C132" s="1034" t="str">
        <f>IF(ISBLANK('M&amp;V (ORÇ)'!C129)," ",'M&amp;V (ORÇ)'!C129)</f>
        <v xml:space="preserve"> </v>
      </c>
      <c r="D132" s="1035"/>
      <c r="E132" s="1035"/>
      <c r="F132" s="1035"/>
      <c r="G132" s="1035"/>
      <c r="H132" s="1036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25">
      <c r="B133" s="122">
        <v>16</v>
      </c>
      <c r="C133" s="1034" t="str">
        <f>IF(ISBLANK('M&amp;V (ORÇ)'!C130)," ",'M&amp;V (ORÇ)'!C130)</f>
        <v xml:space="preserve"> </v>
      </c>
      <c r="D133" s="1035"/>
      <c r="E133" s="1035"/>
      <c r="F133" s="1035"/>
      <c r="G133" s="1035"/>
      <c r="H133" s="1036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25">
      <c r="B134" s="122">
        <v>17</v>
      </c>
      <c r="C134" s="1034" t="str">
        <f>IF(ISBLANK('M&amp;V (ORÇ)'!C131)," ",'M&amp;V (ORÇ)'!C131)</f>
        <v xml:space="preserve"> </v>
      </c>
      <c r="D134" s="1035"/>
      <c r="E134" s="1035"/>
      <c r="F134" s="1035"/>
      <c r="G134" s="1035"/>
      <c r="H134" s="1036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25">
      <c r="B135" s="122">
        <v>18</v>
      </c>
      <c r="C135" s="1034" t="str">
        <f>IF(ISBLANK('M&amp;V (ORÇ)'!C132)," ",'M&amp;V (ORÇ)'!C132)</f>
        <v xml:space="preserve"> </v>
      </c>
      <c r="D135" s="1035"/>
      <c r="E135" s="1035"/>
      <c r="F135" s="1035"/>
      <c r="G135" s="1035"/>
      <c r="H135" s="1036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25">
      <c r="B136" s="122">
        <v>19</v>
      </c>
      <c r="C136" s="1034" t="str">
        <f>IF(ISBLANK('M&amp;V (ORÇ)'!C133)," ",'M&amp;V (ORÇ)'!C133)</f>
        <v xml:space="preserve"> </v>
      </c>
      <c r="D136" s="1035"/>
      <c r="E136" s="1035"/>
      <c r="F136" s="1035"/>
      <c r="G136" s="1035"/>
      <c r="H136" s="1036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25">
      <c r="B137" s="122">
        <v>20</v>
      </c>
      <c r="C137" s="1034" t="str">
        <f>IF(ISBLANK('M&amp;V (ORÇ)'!C134)," ",'M&amp;V (ORÇ)'!C134)</f>
        <v xml:space="preserve"> </v>
      </c>
      <c r="D137" s="1035"/>
      <c r="E137" s="1035"/>
      <c r="F137" s="1035"/>
      <c r="G137" s="1035"/>
      <c r="H137" s="1036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25">
      <c r="B138" s="126"/>
      <c r="C138" s="1037" t="s">
        <v>245</v>
      </c>
      <c r="D138" s="1037"/>
      <c r="E138" s="1037"/>
      <c r="F138" s="1037"/>
      <c r="G138" s="1037"/>
      <c r="H138" s="1037"/>
      <c r="I138" s="1037"/>
      <c r="J138" s="1037"/>
      <c r="K138" s="1037"/>
      <c r="L138" s="1038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25">
      <c r="B139" s="1054" t="s">
        <v>242</v>
      </c>
      <c r="C139" s="1055"/>
      <c r="D139" s="1055"/>
      <c r="E139" s="1055"/>
      <c r="F139" s="1055"/>
      <c r="G139" s="1055"/>
      <c r="H139" s="1055"/>
      <c r="I139" s="1055"/>
      <c r="J139" s="1055"/>
      <c r="K139" s="1055"/>
      <c r="L139" s="1055"/>
      <c r="M139" s="1055"/>
      <c r="N139" s="1055"/>
      <c r="O139" s="1055" t="str">
        <f>B139</f>
        <v>PERÍODO PÓS-RETROFIT</v>
      </c>
      <c r="P139" s="1056"/>
    </row>
    <row r="140" spans="2:16" x14ac:dyDescent="0.25">
      <c r="B140" s="1012" t="s">
        <v>234</v>
      </c>
      <c r="C140" s="1013"/>
      <c r="D140" s="1013"/>
      <c r="E140" s="1013"/>
      <c r="F140" s="1013"/>
      <c r="G140" s="1013"/>
      <c r="H140" s="1014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25">
      <c r="B141" s="122">
        <v>1</v>
      </c>
      <c r="C141" s="1034" t="str">
        <f>IF(ISBLANK('M&amp;V (ORÇ)'!C137)," ",'M&amp;V (ORÇ)'!C137)</f>
        <v xml:space="preserve"> </v>
      </c>
      <c r="D141" s="1035"/>
      <c r="E141" s="1035"/>
      <c r="F141" s="1035"/>
      <c r="G141" s="1035"/>
      <c r="H141" s="1036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25">
      <c r="B142" s="122">
        <v>2</v>
      </c>
      <c r="C142" s="1034" t="str">
        <f>IF(ISBLANK('M&amp;V (ORÇ)'!C138)," ",'M&amp;V (ORÇ)'!C138)</f>
        <v xml:space="preserve"> </v>
      </c>
      <c r="D142" s="1035"/>
      <c r="E142" s="1035"/>
      <c r="F142" s="1035"/>
      <c r="G142" s="1035"/>
      <c r="H142" s="1036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25">
      <c r="B143" s="122">
        <v>3</v>
      </c>
      <c r="C143" s="1034" t="str">
        <f>IF(ISBLANK('M&amp;V (ORÇ)'!C139)," ",'M&amp;V (ORÇ)'!C139)</f>
        <v xml:space="preserve"> </v>
      </c>
      <c r="D143" s="1035"/>
      <c r="E143" s="1035"/>
      <c r="F143" s="1035"/>
      <c r="G143" s="1035"/>
      <c r="H143" s="1036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25">
      <c r="B144" s="122">
        <v>4</v>
      </c>
      <c r="C144" s="1034" t="str">
        <f>IF(ISBLANK('M&amp;V (ORÇ)'!C140)," ",'M&amp;V (ORÇ)'!C140)</f>
        <v xml:space="preserve"> </v>
      </c>
      <c r="D144" s="1035"/>
      <c r="E144" s="1035"/>
      <c r="F144" s="1035"/>
      <c r="G144" s="1035"/>
      <c r="H144" s="1036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25">
      <c r="B145" s="122">
        <v>5</v>
      </c>
      <c r="C145" s="1034" t="str">
        <f>IF(ISBLANK('M&amp;V (ORÇ)'!C141)," ",'M&amp;V (ORÇ)'!C141)</f>
        <v xml:space="preserve"> </v>
      </c>
      <c r="D145" s="1035"/>
      <c r="E145" s="1035"/>
      <c r="F145" s="1035"/>
      <c r="G145" s="1035"/>
      <c r="H145" s="1036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25">
      <c r="B146" s="122">
        <v>6</v>
      </c>
      <c r="C146" s="1034" t="str">
        <f>IF(ISBLANK('M&amp;V (ORÇ)'!C142)," ",'M&amp;V (ORÇ)'!C142)</f>
        <v xml:space="preserve"> </v>
      </c>
      <c r="D146" s="1035"/>
      <c r="E146" s="1035"/>
      <c r="F146" s="1035"/>
      <c r="G146" s="1035"/>
      <c r="H146" s="1036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25">
      <c r="B147" s="122">
        <v>7</v>
      </c>
      <c r="C147" s="1034" t="str">
        <f>IF(ISBLANK('M&amp;V (ORÇ)'!C143)," ",'M&amp;V (ORÇ)'!C143)</f>
        <v xml:space="preserve"> </v>
      </c>
      <c r="D147" s="1035"/>
      <c r="E147" s="1035"/>
      <c r="F147" s="1035"/>
      <c r="G147" s="1035"/>
      <c r="H147" s="1036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25">
      <c r="B148" s="122">
        <v>8</v>
      </c>
      <c r="C148" s="1034" t="str">
        <f>IF(ISBLANK('M&amp;V (ORÇ)'!C144)," ",'M&amp;V (ORÇ)'!C144)</f>
        <v xml:space="preserve"> </v>
      </c>
      <c r="D148" s="1035"/>
      <c r="E148" s="1035"/>
      <c r="F148" s="1035"/>
      <c r="G148" s="1035"/>
      <c r="H148" s="1036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25">
      <c r="B149" s="122">
        <v>9</v>
      </c>
      <c r="C149" s="1034" t="str">
        <f>IF(ISBLANK('M&amp;V (ORÇ)'!C145)," ",'M&amp;V (ORÇ)'!C145)</f>
        <v xml:space="preserve"> </v>
      </c>
      <c r="D149" s="1035"/>
      <c r="E149" s="1035"/>
      <c r="F149" s="1035"/>
      <c r="G149" s="1035"/>
      <c r="H149" s="1036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25">
      <c r="B150" s="122">
        <v>10</v>
      </c>
      <c r="C150" s="1034" t="str">
        <f>IF(ISBLANK('M&amp;V (ORÇ)'!C146)," ",'M&amp;V (ORÇ)'!C146)</f>
        <v xml:space="preserve"> </v>
      </c>
      <c r="D150" s="1035"/>
      <c r="E150" s="1035"/>
      <c r="F150" s="1035"/>
      <c r="G150" s="1035"/>
      <c r="H150" s="1036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25">
      <c r="B151" s="122">
        <v>11</v>
      </c>
      <c r="C151" s="1034" t="str">
        <f>IF(ISBLANK('M&amp;V (ORÇ)'!C147)," ",'M&amp;V (ORÇ)'!C147)</f>
        <v xml:space="preserve"> </v>
      </c>
      <c r="D151" s="1035"/>
      <c r="E151" s="1035"/>
      <c r="F151" s="1035"/>
      <c r="G151" s="1035"/>
      <c r="H151" s="1036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25">
      <c r="B152" s="122">
        <v>12</v>
      </c>
      <c r="C152" s="1034" t="str">
        <f>IF(ISBLANK('M&amp;V (ORÇ)'!C148)," ",'M&amp;V (ORÇ)'!C148)</f>
        <v xml:space="preserve"> </v>
      </c>
      <c r="D152" s="1035"/>
      <c r="E152" s="1035"/>
      <c r="F152" s="1035"/>
      <c r="G152" s="1035"/>
      <c r="H152" s="1036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25">
      <c r="B153" s="122">
        <v>13</v>
      </c>
      <c r="C153" s="1034" t="str">
        <f>IF(ISBLANK('M&amp;V (ORÇ)'!C149)," ",'M&amp;V (ORÇ)'!C149)</f>
        <v xml:space="preserve"> </v>
      </c>
      <c r="D153" s="1035"/>
      <c r="E153" s="1035"/>
      <c r="F153" s="1035"/>
      <c r="G153" s="1035"/>
      <c r="H153" s="1036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25">
      <c r="B154" s="122">
        <v>14</v>
      </c>
      <c r="C154" s="1034" t="str">
        <f>IF(ISBLANK('M&amp;V (ORÇ)'!C150)," ",'M&amp;V (ORÇ)'!C150)</f>
        <v xml:space="preserve"> </v>
      </c>
      <c r="D154" s="1035"/>
      <c r="E154" s="1035"/>
      <c r="F154" s="1035"/>
      <c r="G154" s="1035"/>
      <c r="H154" s="1036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25">
      <c r="B155" s="122">
        <v>15</v>
      </c>
      <c r="C155" s="1034" t="str">
        <f>IF(ISBLANK('M&amp;V (ORÇ)'!C151)," ",'M&amp;V (ORÇ)'!C151)</f>
        <v xml:space="preserve"> </v>
      </c>
      <c r="D155" s="1035"/>
      <c r="E155" s="1035"/>
      <c r="F155" s="1035"/>
      <c r="G155" s="1035"/>
      <c r="H155" s="1036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25">
      <c r="B156" s="122">
        <v>16</v>
      </c>
      <c r="C156" s="1034" t="str">
        <f>IF(ISBLANK('M&amp;V (ORÇ)'!C152)," ",'M&amp;V (ORÇ)'!C152)</f>
        <v xml:space="preserve"> </v>
      </c>
      <c r="D156" s="1035"/>
      <c r="E156" s="1035"/>
      <c r="F156" s="1035"/>
      <c r="G156" s="1035"/>
      <c r="H156" s="1036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25">
      <c r="B157" s="122">
        <v>17</v>
      </c>
      <c r="C157" s="1034" t="str">
        <f>IF(ISBLANK('M&amp;V (ORÇ)'!C153)," ",'M&amp;V (ORÇ)'!C153)</f>
        <v xml:space="preserve"> </v>
      </c>
      <c r="D157" s="1035"/>
      <c r="E157" s="1035"/>
      <c r="F157" s="1035"/>
      <c r="G157" s="1035"/>
      <c r="H157" s="1036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25">
      <c r="B158" s="122">
        <v>18</v>
      </c>
      <c r="C158" s="1034" t="str">
        <f>IF(ISBLANK('M&amp;V (ORÇ)'!C154)," ",'M&amp;V (ORÇ)'!C154)</f>
        <v xml:space="preserve"> </v>
      </c>
      <c r="D158" s="1035"/>
      <c r="E158" s="1035"/>
      <c r="F158" s="1035"/>
      <c r="G158" s="1035"/>
      <c r="H158" s="1036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25">
      <c r="B159" s="122">
        <v>19</v>
      </c>
      <c r="C159" s="1034" t="str">
        <f>IF(ISBLANK('M&amp;V (ORÇ)'!C155)," ",'M&amp;V (ORÇ)'!C155)</f>
        <v xml:space="preserve"> </v>
      </c>
      <c r="D159" s="1035"/>
      <c r="E159" s="1035"/>
      <c r="F159" s="1035"/>
      <c r="G159" s="1035"/>
      <c r="H159" s="1036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25">
      <c r="B160" s="122">
        <v>20</v>
      </c>
      <c r="C160" s="1034" t="str">
        <f>IF(ISBLANK('M&amp;V (ORÇ)'!C156)," ",'M&amp;V (ORÇ)'!C156)</f>
        <v xml:space="preserve"> </v>
      </c>
      <c r="D160" s="1035"/>
      <c r="E160" s="1035"/>
      <c r="F160" s="1035"/>
      <c r="G160" s="1035"/>
      <c r="H160" s="1036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25">
      <c r="B161" s="126"/>
      <c r="C161" s="1037" t="s">
        <v>246</v>
      </c>
      <c r="D161" s="1037"/>
      <c r="E161" s="1037"/>
      <c r="F161" s="1037"/>
      <c r="G161" s="1037"/>
      <c r="H161" s="1037"/>
      <c r="I161" s="1037"/>
      <c r="J161" s="1037"/>
      <c r="K161" s="1037"/>
      <c r="L161" s="1038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25">
      <c r="B162" s="129"/>
      <c r="C162" s="1061" t="s">
        <v>247</v>
      </c>
      <c r="D162" s="1061"/>
      <c r="E162" s="1061"/>
      <c r="F162" s="1061"/>
      <c r="G162" s="1061"/>
      <c r="H162" s="1061"/>
      <c r="I162" s="1061"/>
      <c r="J162" s="1061"/>
      <c r="K162" s="1061"/>
      <c r="L162" s="1062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25">
      <c r="B163" s="1016" t="s">
        <v>681</v>
      </c>
      <c r="C163" s="1017"/>
      <c r="D163" s="1017"/>
      <c r="E163" s="1017"/>
      <c r="F163" s="1017"/>
      <c r="G163" s="1017"/>
      <c r="H163" s="1017"/>
      <c r="I163" s="1017"/>
      <c r="J163" s="1017"/>
      <c r="K163" s="1017"/>
      <c r="L163" s="1017"/>
      <c r="M163" s="1017"/>
      <c r="N163" s="1017"/>
      <c r="O163" s="1017"/>
      <c r="P163" s="1018"/>
    </row>
    <row r="164" spans="2:16" x14ac:dyDescent="0.25">
      <c r="B164" s="1054" t="s">
        <v>233</v>
      </c>
      <c r="C164" s="1055"/>
      <c r="D164" s="1055"/>
      <c r="E164" s="1055"/>
      <c r="F164" s="1055"/>
      <c r="G164" s="1055"/>
      <c r="H164" s="1055"/>
      <c r="I164" s="1055"/>
      <c r="J164" s="1055"/>
      <c r="K164" s="1055"/>
      <c r="L164" s="1055"/>
      <c r="M164" s="1055"/>
      <c r="N164" s="1055"/>
      <c r="O164" s="1055" t="str">
        <f>B164</f>
        <v>PERÍODO DE REFERÊNCIA</v>
      </c>
      <c r="P164" s="1056"/>
    </row>
    <row r="165" spans="2:16" x14ac:dyDescent="0.25">
      <c r="B165" s="1012" t="s">
        <v>234</v>
      </c>
      <c r="C165" s="1013"/>
      <c r="D165" s="1013"/>
      <c r="E165" s="1013"/>
      <c r="F165" s="1013"/>
      <c r="G165" s="1013"/>
      <c r="H165" s="1014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25">
      <c r="B166" s="122">
        <v>1</v>
      </c>
      <c r="C166" s="1034" t="str">
        <f>IF(ISBLANK('M&amp;V (ORÇ)'!C160)," ",'M&amp;V (ORÇ)'!C160)</f>
        <v xml:space="preserve"> </v>
      </c>
      <c r="D166" s="1035"/>
      <c r="E166" s="1035"/>
      <c r="F166" s="1035"/>
      <c r="G166" s="1035"/>
      <c r="H166" s="1036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25">
      <c r="B167" s="122">
        <v>2</v>
      </c>
      <c r="C167" s="1034" t="str">
        <f>IF(ISBLANK('M&amp;V (ORÇ)'!C161)," ",'M&amp;V (ORÇ)'!C161)</f>
        <v xml:space="preserve"> </v>
      </c>
      <c r="D167" s="1035"/>
      <c r="E167" s="1035"/>
      <c r="F167" s="1035"/>
      <c r="G167" s="1035"/>
      <c r="H167" s="1036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25">
      <c r="B168" s="122">
        <v>3</v>
      </c>
      <c r="C168" s="1034" t="str">
        <f>IF(ISBLANK('M&amp;V (ORÇ)'!C162)," ",'M&amp;V (ORÇ)'!C162)</f>
        <v xml:space="preserve"> </v>
      </c>
      <c r="D168" s="1035"/>
      <c r="E168" s="1035"/>
      <c r="F168" s="1035"/>
      <c r="G168" s="1035"/>
      <c r="H168" s="1036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25">
      <c r="B169" s="122">
        <v>4</v>
      </c>
      <c r="C169" s="1034" t="str">
        <f>IF(ISBLANK('M&amp;V (ORÇ)'!C163)," ",'M&amp;V (ORÇ)'!C163)</f>
        <v xml:space="preserve"> </v>
      </c>
      <c r="D169" s="1035"/>
      <c r="E169" s="1035"/>
      <c r="F169" s="1035"/>
      <c r="G169" s="1035"/>
      <c r="H169" s="1036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25">
      <c r="B170" s="122">
        <v>5</v>
      </c>
      <c r="C170" s="1034" t="str">
        <f>IF(ISBLANK('M&amp;V (ORÇ)'!C164)," ",'M&amp;V (ORÇ)'!C164)</f>
        <v xml:space="preserve"> </v>
      </c>
      <c r="D170" s="1035"/>
      <c r="E170" s="1035"/>
      <c r="F170" s="1035"/>
      <c r="G170" s="1035"/>
      <c r="H170" s="1036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25">
      <c r="B171" s="122">
        <v>6</v>
      </c>
      <c r="C171" s="1034" t="str">
        <f>IF(ISBLANK('M&amp;V (ORÇ)'!C165)," ",'M&amp;V (ORÇ)'!C165)</f>
        <v xml:space="preserve"> </v>
      </c>
      <c r="D171" s="1035"/>
      <c r="E171" s="1035"/>
      <c r="F171" s="1035"/>
      <c r="G171" s="1035"/>
      <c r="H171" s="1036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25">
      <c r="B172" s="122">
        <v>7</v>
      </c>
      <c r="C172" s="1034" t="str">
        <f>IF(ISBLANK('M&amp;V (ORÇ)'!C166)," ",'M&amp;V (ORÇ)'!C166)</f>
        <v xml:space="preserve"> </v>
      </c>
      <c r="D172" s="1035"/>
      <c r="E172" s="1035"/>
      <c r="F172" s="1035"/>
      <c r="G172" s="1035"/>
      <c r="H172" s="1036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25">
      <c r="B173" s="122">
        <v>8</v>
      </c>
      <c r="C173" s="1034" t="str">
        <f>IF(ISBLANK('M&amp;V (ORÇ)'!C167)," ",'M&amp;V (ORÇ)'!C167)</f>
        <v xml:space="preserve"> </v>
      </c>
      <c r="D173" s="1035"/>
      <c r="E173" s="1035"/>
      <c r="F173" s="1035"/>
      <c r="G173" s="1035"/>
      <c r="H173" s="1036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25">
      <c r="B174" s="122">
        <v>9</v>
      </c>
      <c r="C174" s="1034" t="str">
        <f>IF(ISBLANK('M&amp;V (ORÇ)'!C168)," ",'M&amp;V (ORÇ)'!C168)</f>
        <v xml:space="preserve"> </v>
      </c>
      <c r="D174" s="1035"/>
      <c r="E174" s="1035"/>
      <c r="F174" s="1035"/>
      <c r="G174" s="1035"/>
      <c r="H174" s="1036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25">
      <c r="B175" s="122">
        <v>10</v>
      </c>
      <c r="C175" s="1034" t="str">
        <f>IF(ISBLANK('M&amp;V (ORÇ)'!C169)," ",'M&amp;V (ORÇ)'!C169)</f>
        <v xml:space="preserve"> </v>
      </c>
      <c r="D175" s="1035"/>
      <c r="E175" s="1035"/>
      <c r="F175" s="1035"/>
      <c r="G175" s="1035"/>
      <c r="H175" s="1036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25">
      <c r="B176" s="122">
        <v>11</v>
      </c>
      <c r="C176" s="1034" t="str">
        <f>IF(ISBLANK('M&amp;V (ORÇ)'!C170)," ",'M&amp;V (ORÇ)'!C170)</f>
        <v xml:space="preserve"> </v>
      </c>
      <c r="D176" s="1035"/>
      <c r="E176" s="1035"/>
      <c r="F176" s="1035"/>
      <c r="G176" s="1035"/>
      <c r="H176" s="1036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25">
      <c r="B177" s="122">
        <v>12</v>
      </c>
      <c r="C177" s="1034" t="str">
        <f>IF(ISBLANK('M&amp;V (ORÇ)'!C171)," ",'M&amp;V (ORÇ)'!C171)</f>
        <v xml:space="preserve"> </v>
      </c>
      <c r="D177" s="1035"/>
      <c r="E177" s="1035"/>
      <c r="F177" s="1035"/>
      <c r="G177" s="1035"/>
      <c r="H177" s="1036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25">
      <c r="B178" s="122">
        <v>13</v>
      </c>
      <c r="C178" s="1034" t="str">
        <f>IF(ISBLANK('M&amp;V (ORÇ)'!C172)," ",'M&amp;V (ORÇ)'!C172)</f>
        <v xml:space="preserve"> </v>
      </c>
      <c r="D178" s="1035"/>
      <c r="E178" s="1035"/>
      <c r="F178" s="1035"/>
      <c r="G178" s="1035"/>
      <c r="H178" s="1036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25">
      <c r="B179" s="122">
        <v>14</v>
      </c>
      <c r="C179" s="1034" t="str">
        <f>IF(ISBLANK('M&amp;V (ORÇ)'!C173)," ",'M&amp;V (ORÇ)'!C173)</f>
        <v xml:space="preserve"> </v>
      </c>
      <c r="D179" s="1035"/>
      <c r="E179" s="1035"/>
      <c r="F179" s="1035"/>
      <c r="G179" s="1035"/>
      <c r="H179" s="1036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25">
      <c r="B180" s="122">
        <v>15</v>
      </c>
      <c r="C180" s="1034" t="str">
        <f>IF(ISBLANK('M&amp;V (ORÇ)'!C174)," ",'M&amp;V (ORÇ)'!C174)</f>
        <v xml:space="preserve"> </v>
      </c>
      <c r="D180" s="1035"/>
      <c r="E180" s="1035"/>
      <c r="F180" s="1035"/>
      <c r="G180" s="1035"/>
      <c r="H180" s="1036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25">
      <c r="B181" s="122">
        <v>16</v>
      </c>
      <c r="C181" s="1034" t="str">
        <f>IF(ISBLANK('M&amp;V (ORÇ)'!C175)," ",'M&amp;V (ORÇ)'!C175)</f>
        <v xml:space="preserve"> </v>
      </c>
      <c r="D181" s="1035"/>
      <c r="E181" s="1035"/>
      <c r="F181" s="1035"/>
      <c r="G181" s="1035"/>
      <c r="H181" s="1036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25">
      <c r="B182" s="122">
        <v>17</v>
      </c>
      <c r="C182" s="1034" t="str">
        <f>IF(ISBLANK('M&amp;V (ORÇ)'!C176)," ",'M&amp;V (ORÇ)'!C176)</f>
        <v xml:space="preserve"> </v>
      </c>
      <c r="D182" s="1035"/>
      <c r="E182" s="1035"/>
      <c r="F182" s="1035"/>
      <c r="G182" s="1035"/>
      <c r="H182" s="1036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25">
      <c r="B183" s="122">
        <v>18</v>
      </c>
      <c r="C183" s="1034" t="str">
        <f>IF(ISBLANK('M&amp;V (ORÇ)'!C177)," ",'M&amp;V (ORÇ)'!C177)</f>
        <v xml:space="preserve"> </v>
      </c>
      <c r="D183" s="1035"/>
      <c r="E183" s="1035"/>
      <c r="F183" s="1035"/>
      <c r="G183" s="1035"/>
      <c r="H183" s="1036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25">
      <c r="B184" s="122">
        <v>19</v>
      </c>
      <c r="C184" s="1034" t="str">
        <f>IF(ISBLANK('M&amp;V (ORÇ)'!C178)," ",'M&amp;V (ORÇ)'!C178)</f>
        <v xml:space="preserve"> </v>
      </c>
      <c r="D184" s="1035"/>
      <c r="E184" s="1035"/>
      <c r="F184" s="1035"/>
      <c r="G184" s="1035"/>
      <c r="H184" s="1036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25">
      <c r="B185" s="122">
        <v>20</v>
      </c>
      <c r="C185" s="1034" t="str">
        <f>IF(ISBLANK('M&amp;V (ORÇ)'!C179)," ",'M&amp;V (ORÇ)'!C179)</f>
        <v xml:space="preserve"> </v>
      </c>
      <c r="D185" s="1035"/>
      <c r="E185" s="1035"/>
      <c r="F185" s="1035"/>
      <c r="G185" s="1035"/>
      <c r="H185" s="1036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25">
      <c r="B186" s="122">
        <v>21</v>
      </c>
      <c r="C186" s="1034" t="str">
        <f>IF(ISBLANK('M&amp;V (ORÇ)'!C180)," ",'M&amp;V (ORÇ)'!C180)</f>
        <v xml:space="preserve"> </v>
      </c>
      <c r="D186" s="1035"/>
      <c r="E186" s="1035"/>
      <c r="F186" s="1035"/>
      <c r="G186" s="1035"/>
      <c r="H186" s="1036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25">
      <c r="B187" s="122">
        <v>22</v>
      </c>
      <c r="C187" s="1034" t="str">
        <f>IF(ISBLANK('M&amp;V (ORÇ)'!C181)," ",'M&amp;V (ORÇ)'!C181)</f>
        <v xml:space="preserve"> </v>
      </c>
      <c r="D187" s="1035"/>
      <c r="E187" s="1035"/>
      <c r="F187" s="1035"/>
      <c r="G187" s="1035"/>
      <c r="H187" s="1036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25">
      <c r="B188" s="122">
        <v>23</v>
      </c>
      <c r="C188" s="1034" t="str">
        <f>IF(ISBLANK('M&amp;V (ORÇ)'!C182)," ",'M&amp;V (ORÇ)'!C182)</f>
        <v xml:space="preserve"> </v>
      </c>
      <c r="D188" s="1035"/>
      <c r="E188" s="1035"/>
      <c r="F188" s="1035"/>
      <c r="G188" s="1035"/>
      <c r="H188" s="1036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25">
      <c r="B189" s="122">
        <v>24</v>
      </c>
      <c r="C189" s="1034" t="str">
        <f>IF(ISBLANK('M&amp;V (ORÇ)'!C183)," ",'M&amp;V (ORÇ)'!C183)</f>
        <v xml:space="preserve"> </v>
      </c>
      <c r="D189" s="1035"/>
      <c r="E189" s="1035"/>
      <c r="F189" s="1035"/>
      <c r="G189" s="1035"/>
      <c r="H189" s="1036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25">
      <c r="B190" s="122">
        <v>25</v>
      </c>
      <c r="C190" s="1034" t="str">
        <f>IF(ISBLANK('M&amp;V (ORÇ)'!C184)," ",'M&amp;V (ORÇ)'!C184)</f>
        <v xml:space="preserve"> </v>
      </c>
      <c r="D190" s="1035"/>
      <c r="E190" s="1035"/>
      <c r="F190" s="1035"/>
      <c r="G190" s="1035"/>
      <c r="H190" s="1036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25">
      <c r="B191" s="122">
        <v>26</v>
      </c>
      <c r="C191" s="1034" t="str">
        <f>IF(ISBLANK('M&amp;V (ORÇ)'!C185)," ",'M&amp;V (ORÇ)'!C185)</f>
        <v xml:space="preserve"> </v>
      </c>
      <c r="D191" s="1035"/>
      <c r="E191" s="1035"/>
      <c r="F191" s="1035"/>
      <c r="G191" s="1035"/>
      <c r="H191" s="1036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25">
      <c r="B192" s="122">
        <v>27</v>
      </c>
      <c r="C192" s="1034" t="str">
        <f>IF(ISBLANK('M&amp;V (ORÇ)'!C186)," ",'M&amp;V (ORÇ)'!C186)</f>
        <v xml:space="preserve"> </v>
      </c>
      <c r="D192" s="1035"/>
      <c r="E192" s="1035"/>
      <c r="F192" s="1035"/>
      <c r="G192" s="1035"/>
      <c r="H192" s="1036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25">
      <c r="B193" s="122">
        <v>28</v>
      </c>
      <c r="C193" s="1034" t="str">
        <f>IF(ISBLANK('M&amp;V (ORÇ)'!C187)," ",'M&amp;V (ORÇ)'!C187)</f>
        <v xml:space="preserve"> </v>
      </c>
      <c r="D193" s="1035"/>
      <c r="E193" s="1035"/>
      <c r="F193" s="1035"/>
      <c r="G193" s="1035"/>
      <c r="H193" s="1036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25">
      <c r="B194" s="122">
        <v>29</v>
      </c>
      <c r="C194" s="1034" t="str">
        <f>IF(ISBLANK('M&amp;V (ORÇ)'!C188)," ",'M&amp;V (ORÇ)'!C188)</f>
        <v xml:space="preserve"> </v>
      </c>
      <c r="D194" s="1035"/>
      <c r="E194" s="1035"/>
      <c r="F194" s="1035"/>
      <c r="G194" s="1035"/>
      <c r="H194" s="1036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25">
      <c r="B195" s="122">
        <v>30</v>
      </c>
      <c r="C195" s="1034" t="str">
        <f>IF(ISBLANK('M&amp;V (ORÇ)'!C189)," ",'M&amp;V (ORÇ)'!C189)</f>
        <v xml:space="preserve"> </v>
      </c>
      <c r="D195" s="1035"/>
      <c r="E195" s="1035"/>
      <c r="F195" s="1035"/>
      <c r="G195" s="1035"/>
      <c r="H195" s="1036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25">
      <c r="B196" s="122">
        <v>31</v>
      </c>
      <c r="C196" s="1034" t="str">
        <f>IF(ISBLANK('M&amp;V (ORÇ)'!C190)," ",'M&amp;V (ORÇ)'!C190)</f>
        <v xml:space="preserve"> </v>
      </c>
      <c r="D196" s="1035"/>
      <c r="E196" s="1035"/>
      <c r="F196" s="1035"/>
      <c r="G196" s="1035"/>
      <c r="H196" s="1036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25">
      <c r="B197" s="122">
        <v>32</v>
      </c>
      <c r="C197" s="1034" t="str">
        <f>IF(ISBLANK('M&amp;V (ORÇ)'!C191)," ",'M&amp;V (ORÇ)'!C191)</f>
        <v xml:space="preserve"> </v>
      </c>
      <c r="D197" s="1035"/>
      <c r="E197" s="1035"/>
      <c r="F197" s="1035"/>
      <c r="G197" s="1035"/>
      <c r="H197" s="1036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25">
      <c r="B198" s="122">
        <v>33</v>
      </c>
      <c r="C198" s="1034" t="str">
        <f>IF(ISBLANK('M&amp;V (ORÇ)'!C192)," ",'M&amp;V (ORÇ)'!C192)</f>
        <v xml:space="preserve"> </v>
      </c>
      <c r="D198" s="1035"/>
      <c r="E198" s="1035"/>
      <c r="F198" s="1035"/>
      <c r="G198" s="1035"/>
      <c r="H198" s="1036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25">
      <c r="B199" s="122">
        <v>34</v>
      </c>
      <c r="C199" s="1034" t="str">
        <f>IF(ISBLANK('M&amp;V (ORÇ)'!C193)," ",'M&amp;V (ORÇ)'!C193)</f>
        <v xml:space="preserve"> </v>
      </c>
      <c r="D199" s="1035"/>
      <c r="E199" s="1035"/>
      <c r="F199" s="1035"/>
      <c r="G199" s="1035"/>
      <c r="H199" s="1036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25">
      <c r="B200" s="122">
        <v>35</v>
      </c>
      <c r="C200" s="1034" t="str">
        <f>IF(ISBLANK('M&amp;V (ORÇ)'!C194)," ",'M&amp;V (ORÇ)'!C194)</f>
        <v xml:space="preserve"> </v>
      </c>
      <c r="D200" s="1035"/>
      <c r="E200" s="1035"/>
      <c r="F200" s="1035"/>
      <c r="G200" s="1035"/>
      <c r="H200" s="1036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25">
      <c r="B201" s="122">
        <v>36</v>
      </c>
      <c r="C201" s="1034" t="str">
        <f>IF(ISBLANK('M&amp;V (ORÇ)'!C195)," ",'M&amp;V (ORÇ)'!C195)</f>
        <v xml:space="preserve"> </v>
      </c>
      <c r="D201" s="1035"/>
      <c r="E201" s="1035"/>
      <c r="F201" s="1035"/>
      <c r="G201" s="1035"/>
      <c r="H201" s="1036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25">
      <c r="B202" s="122">
        <v>37</v>
      </c>
      <c r="C202" s="1034" t="str">
        <f>IF(ISBLANK('M&amp;V (ORÇ)'!C196)," ",'M&amp;V (ORÇ)'!C196)</f>
        <v xml:space="preserve"> </v>
      </c>
      <c r="D202" s="1035"/>
      <c r="E202" s="1035"/>
      <c r="F202" s="1035"/>
      <c r="G202" s="1035"/>
      <c r="H202" s="1036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25">
      <c r="B203" s="122">
        <v>38</v>
      </c>
      <c r="C203" s="1034" t="str">
        <f>IF(ISBLANK('M&amp;V (ORÇ)'!C197)," ",'M&amp;V (ORÇ)'!C197)</f>
        <v xml:space="preserve"> </v>
      </c>
      <c r="D203" s="1035"/>
      <c r="E203" s="1035"/>
      <c r="F203" s="1035"/>
      <c r="G203" s="1035"/>
      <c r="H203" s="1036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25">
      <c r="B204" s="122">
        <v>39</v>
      </c>
      <c r="C204" s="1034" t="str">
        <f>IF(ISBLANK('M&amp;V (ORÇ)'!C198)," ",'M&amp;V (ORÇ)'!C198)</f>
        <v xml:space="preserve"> </v>
      </c>
      <c r="D204" s="1035"/>
      <c r="E204" s="1035"/>
      <c r="F204" s="1035"/>
      <c r="G204" s="1035"/>
      <c r="H204" s="1036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25">
      <c r="B205" s="122">
        <v>40</v>
      </c>
      <c r="C205" s="1034" t="str">
        <f>IF(ISBLANK('M&amp;V (ORÇ)'!C199)," ",'M&amp;V (ORÇ)'!C199)</f>
        <v xml:space="preserve"> </v>
      </c>
      <c r="D205" s="1035"/>
      <c r="E205" s="1035"/>
      <c r="F205" s="1035"/>
      <c r="G205" s="1035"/>
      <c r="H205" s="1036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25">
      <c r="B206" s="122">
        <v>41</v>
      </c>
      <c r="C206" s="1034" t="str">
        <f>IF(ISBLANK('M&amp;V (ORÇ)'!C200)," ",'M&amp;V (ORÇ)'!C200)</f>
        <v xml:space="preserve"> </v>
      </c>
      <c r="D206" s="1035"/>
      <c r="E206" s="1035"/>
      <c r="F206" s="1035"/>
      <c r="G206" s="1035"/>
      <c r="H206" s="1036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25">
      <c r="B207" s="122">
        <v>42</v>
      </c>
      <c r="C207" s="1034" t="str">
        <f>IF(ISBLANK('M&amp;V (ORÇ)'!C201)," ",'M&amp;V (ORÇ)'!C201)</f>
        <v xml:space="preserve"> </v>
      </c>
      <c r="D207" s="1035"/>
      <c r="E207" s="1035"/>
      <c r="F207" s="1035"/>
      <c r="G207" s="1035"/>
      <c r="H207" s="1036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25">
      <c r="B208" s="122">
        <v>43</v>
      </c>
      <c r="C208" s="1034" t="str">
        <f>IF(ISBLANK('M&amp;V (ORÇ)'!C202)," ",'M&amp;V (ORÇ)'!C202)</f>
        <v xml:space="preserve"> </v>
      </c>
      <c r="D208" s="1035"/>
      <c r="E208" s="1035"/>
      <c r="F208" s="1035"/>
      <c r="G208" s="1035"/>
      <c r="H208" s="1036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25">
      <c r="B209" s="122">
        <v>44</v>
      </c>
      <c r="C209" s="1034" t="str">
        <f>IF(ISBLANK('M&amp;V (ORÇ)'!C203)," ",'M&amp;V (ORÇ)'!C203)</f>
        <v xml:space="preserve"> </v>
      </c>
      <c r="D209" s="1035"/>
      <c r="E209" s="1035"/>
      <c r="F209" s="1035"/>
      <c r="G209" s="1035"/>
      <c r="H209" s="1036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25">
      <c r="B210" s="122">
        <v>45</v>
      </c>
      <c r="C210" s="1034" t="str">
        <f>IF(ISBLANK('M&amp;V (ORÇ)'!C204)," ",'M&amp;V (ORÇ)'!C204)</f>
        <v xml:space="preserve"> </v>
      </c>
      <c r="D210" s="1035"/>
      <c r="E210" s="1035"/>
      <c r="F210" s="1035"/>
      <c r="G210" s="1035"/>
      <c r="H210" s="1036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25">
      <c r="B211" s="122">
        <v>46</v>
      </c>
      <c r="C211" s="1034" t="str">
        <f>IF(ISBLANK('M&amp;V (ORÇ)'!C205)," ",'M&amp;V (ORÇ)'!C205)</f>
        <v xml:space="preserve"> </v>
      </c>
      <c r="D211" s="1035"/>
      <c r="E211" s="1035"/>
      <c r="F211" s="1035"/>
      <c r="G211" s="1035"/>
      <c r="H211" s="1036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25">
      <c r="B212" s="122">
        <v>47</v>
      </c>
      <c r="C212" s="1034" t="str">
        <f>IF(ISBLANK('M&amp;V (ORÇ)'!C206)," ",'M&amp;V (ORÇ)'!C206)</f>
        <v xml:space="preserve"> </v>
      </c>
      <c r="D212" s="1035"/>
      <c r="E212" s="1035"/>
      <c r="F212" s="1035"/>
      <c r="G212" s="1035"/>
      <c r="H212" s="1036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25">
      <c r="B213" s="122">
        <v>48</v>
      </c>
      <c r="C213" s="1034" t="str">
        <f>IF(ISBLANK('M&amp;V (ORÇ)'!C207)," ",'M&amp;V (ORÇ)'!C207)</f>
        <v xml:space="preserve"> </v>
      </c>
      <c r="D213" s="1035"/>
      <c r="E213" s="1035"/>
      <c r="F213" s="1035"/>
      <c r="G213" s="1035"/>
      <c r="H213" s="1036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25">
      <c r="B214" s="122">
        <v>49</v>
      </c>
      <c r="C214" s="1034" t="str">
        <f>IF(ISBLANK('M&amp;V (ORÇ)'!C208)," ",'M&amp;V (ORÇ)'!C208)</f>
        <v xml:space="preserve"> </v>
      </c>
      <c r="D214" s="1035"/>
      <c r="E214" s="1035"/>
      <c r="F214" s="1035"/>
      <c r="G214" s="1035"/>
      <c r="H214" s="1036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25">
      <c r="B215" s="122">
        <v>50</v>
      </c>
      <c r="C215" s="1034" t="str">
        <f>IF(ISBLANK('M&amp;V (ORÇ)'!C209)," ",'M&amp;V (ORÇ)'!C209)</f>
        <v xml:space="preserve"> </v>
      </c>
      <c r="D215" s="1035"/>
      <c r="E215" s="1035"/>
      <c r="F215" s="1035"/>
      <c r="G215" s="1035"/>
      <c r="H215" s="1036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25">
      <c r="B216" s="126"/>
      <c r="C216" s="1037" t="s">
        <v>684</v>
      </c>
      <c r="D216" s="1037"/>
      <c r="E216" s="1037"/>
      <c r="F216" s="1037"/>
      <c r="G216" s="1037"/>
      <c r="H216" s="1037"/>
      <c r="I216" s="1037"/>
      <c r="J216" s="1037"/>
      <c r="K216" s="1037"/>
      <c r="L216" s="1038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25">
      <c r="B217" s="1054" t="s">
        <v>242</v>
      </c>
      <c r="C217" s="1055"/>
      <c r="D217" s="1055"/>
      <c r="E217" s="1055"/>
      <c r="F217" s="1055"/>
      <c r="G217" s="1055"/>
      <c r="H217" s="1055"/>
      <c r="I217" s="1055"/>
      <c r="J217" s="1055"/>
      <c r="K217" s="1055"/>
      <c r="L217" s="1055"/>
      <c r="M217" s="1055"/>
      <c r="N217" s="1055"/>
      <c r="O217" s="1055" t="str">
        <f>B217</f>
        <v>PERÍODO PÓS-RETROFIT</v>
      </c>
      <c r="P217" s="1056"/>
    </row>
    <row r="218" spans="2:16" x14ac:dyDescent="0.25">
      <c r="B218" s="1012" t="s">
        <v>234</v>
      </c>
      <c r="C218" s="1013"/>
      <c r="D218" s="1013"/>
      <c r="E218" s="1013"/>
      <c r="F218" s="1013"/>
      <c r="G218" s="1013"/>
      <c r="H218" s="1014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25">
      <c r="B219" s="122">
        <v>1</v>
      </c>
      <c r="C219" s="1034" t="str">
        <f>IF(ISBLANK('M&amp;V (ORÇ)'!C212)," ",'M&amp;V (ORÇ)'!C212)</f>
        <v xml:space="preserve"> </v>
      </c>
      <c r="D219" s="1035"/>
      <c r="E219" s="1035"/>
      <c r="F219" s="1035"/>
      <c r="G219" s="1035"/>
      <c r="H219" s="1036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25">
      <c r="B220" s="122">
        <v>2</v>
      </c>
      <c r="C220" s="1034" t="str">
        <f>IF(ISBLANK('M&amp;V (ORÇ)'!C213)," ",'M&amp;V (ORÇ)'!C213)</f>
        <v xml:space="preserve"> </v>
      </c>
      <c r="D220" s="1035"/>
      <c r="E220" s="1035"/>
      <c r="F220" s="1035"/>
      <c r="G220" s="1035"/>
      <c r="H220" s="1036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25">
      <c r="B221" s="122">
        <v>3</v>
      </c>
      <c r="C221" s="1034" t="str">
        <f>IF(ISBLANK('M&amp;V (ORÇ)'!C214)," ",'M&amp;V (ORÇ)'!C214)</f>
        <v xml:space="preserve"> </v>
      </c>
      <c r="D221" s="1035"/>
      <c r="E221" s="1035"/>
      <c r="F221" s="1035"/>
      <c r="G221" s="1035"/>
      <c r="H221" s="1036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25">
      <c r="B222" s="122">
        <v>4</v>
      </c>
      <c r="C222" s="1034" t="str">
        <f>IF(ISBLANK('M&amp;V (ORÇ)'!C215)," ",'M&amp;V (ORÇ)'!C215)</f>
        <v xml:space="preserve"> </v>
      </c>
      <c r="D222" s="1035"/>
      <c r="E222" s="1035"/>
      <c r="F222" s="1035"/>
      <c r="G222" s="1035"/>
      <c r="H222" s="1036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25">
      <c r="B223" s="122">
        <v>5</v>
      </c>
      <c r="C223" s="1034" t="str">
        <f>IF(ISBLANK('M&amp;V (ORÇ)'!C216)," ",'M&amp;V (ORÇ)'!C216)</f>
        <v xml:space="preserve"> </v>
      </c>
      <c r="D223" s="1035"/>
      <c r="E223" s="1035"/>
      <c r="F223" s="1035"/>
      <c r="G223" s="1035"/>
      <c r="H223" s="1036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25">
      <c r="B224" s="122">
        <v>6</v>
      </c>
      <c r="C224" s="1034" t="str">
        <f>IF(ISBLANK('M&amp;V (ORÇ)'!C217)," ",'M&amp;V (ORÇ)'!C217)</f>
        <v xml:space="preserve"> </v>
      </c>
      <c r="D224" s="1035"/>
      <c r="E224" s="1035"/>
      <c r="F224" s="1035"/>
      <c r="G224" s="1035"/>
      <c r="H224" s="1036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25">
      <c r="B225" s="122">
        <v>7</v>
      </c>
      <c r="C225" s="1034" t="str">
        <f>IF(ISBLANK('M&amp;V (ORÇ)'!C218)," ",'M&amp;V (ORÇ)'!C218)</f>
        <v xml:space="preserve"> </v>
      </c>
      <c r="D225" s="1035"/>
      <c r="E225" s="1035"/>
      <c r="F225" s="1035"/>
      <c r="G225" s="1035"/>
      <c r="H225" s="1036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25">
      <c r="B226" s="122">
        <v>8</v>
      </c>
      <c r="C226" s="1034" t="str">
        <f>IF(ISBLANK('M&amp;V (ORÇ)'!C219)," ",'M&amp;V (ORÇ)'!C219)</f>
        <v xml:space="preserve"> </v>
      </c>
      <c r="D226" s="1035"/>
      <c r="E226" s="1035"/>
      <c r="F226" s="1035"/>
      <c r="G226" s="1035"/>
      <c r="H226" s="1036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25">
      <c r="B227" s="122">
        <v>9</v>
      </c>
      <c r="C227" s="1034" t="str">
        <f>IF(ISBLANK('M&amp;V (ORÇ)'!C220)," ",'M&amp;V (ORÇ)'!C220)</f>
        <v xml:space="preserve"> </v>
      </c>
      <c r="D227" s="1035"/>
      <c r="E227" s="1035"/>
      <c r="F227" s="1035"/>
      <c r="G227" s="1035"/>
      <c r="H227" s="1036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25">
      <c r="B228" s="122">
        <v>10</v>
      </c>
      <c r="C228" s="1034" t="str">
        <f>IF(ISBLANK('M&amp;V (ORÇ)'!C221)," ",'M&amp;V (ORÇ)'!C221)</f>
        <v xml:space="preserve"> </v>
      </c>
      <c r="D228" s="1035"/>
      <c r="E228" s="1035"/>
      <c r="F228" s="1035"/>
      <c r="G228" s="1035"/>
      <c r="H228" s="1036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25">
      <c r="B229" s="122">
        <v>11</v>
      </c>
      <c r="C229" s="1034" t="str">
        <f>IF(ISBLANK('M&amp;V (ORÇ)'!C222)," ",'M&amp;V (ORÇ)'!C222)</f>
        <v xml:space="preserve"> </v>
      </c>
      <c r="D229" s="1035"/>
      <c r="E229" s="1035"/>
      <c r="F229" s="1035"/>
      <c r="G229" s="1035"/>
      <c r="H229" s="1036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25">
      <c r="B230" s="122">
        <v>12</v>
      </c>
      <c r="C230" s="1034" t="str">
        <f>IF(ISBLANK('M&amp;V (ORÇ)'!C223)," ",'M&amp;V (ORÇ)'!C223)</f>
        <v xml:space="preserve"> </v>
      </c>
      <c r="D230" s="1035"/>
      <c r="E230" s="1035"/>
      <c r="F230" s="1035"/>
      <c r="G230" s="1035"/>
      <c r="H230" s="1036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25">
      <c r="B231" s="122">
        <v>13</v>
      </c>
      <c r="C231" s="1034" t="str">
        <f>IF(ISBLANK('M&amp;V (ORÇ)'!C224)," ",'M&amp;V (ORÇ)'!C224)</f>
        <v xml:space="preserve"> </v>
      </c>
      <c r="D231" s="1035"/>
      <c r="E231" s="1035"/>
      <c r="F231" s="1035"/>
      <c r="G231" s="1035"/>
      <c r="H231" s="1036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25">
      <c r="B232" s="122">
        <v>14</v>
      </c>
      <c r="C232" s="1034" t="str">
        <f>IF(ISBLANK('M&amp;V (ORÇ)'!C225)," ",'M&amp;V (ORÇ)'!C225)</f>
        <v xml:space="preserve"> </v>
      </c>
      <c r="D232" s="1035"/>
      <c r="E232" s="1035"/>
      <c r="F232" s="1035"/>
      <c r="G232" s="1035"/>
      <c r="H232" s="1036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25">
      <c r="B233" s="122">
        <v>15</v>
      </c>
      <c r="C233" s="1034" t="str">
        <f>IF(ISBLANK('M&amp;V (ORÇ)'!C226)," ",'M&amp;V (ORÇ)'!C226)</f>
        <v xml:space="preserve"> </v>
      </c>
      <c r="D233" s="1035"/>
      <c r="E233" s="1035"/>
      <c r="F233" s="1035"/>
      <c r="G233" s="1035"/>
      <c r="H233" s="1036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25">
      <c r="B234" s="122">
        <v>16</v>
      </c>
      <c r="C234" s="1034" t="str">
        <f>IF(ISBLANK('M&amp;V (ORÇ)'!C227)," ",'M&amp;V (ORÇ)'!C227)</f>
        <v xml:space="preserve"> </v>
      </c>
      <c r="D234" s="1035"/>
      <c r="E234" s="1035"/>
      <c r="F234" s="1035"/>
      <c r="G234" s="1035"/>
      <c r="H234" s="1036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25">
      <c r="B235" s="122">
        <v>17</v>
      </c>
      <c r="C235" s="1034" t="str">
        <f>IF(ISBLANK('M&amp;V (ORÇ)'!C228)," ",'M&amp;V (ORÇ)'!C228)</f>
        <v xml:space="preserve"> </v>
      </c>
      <c r="D235" s="1035"/>
      <c r="E235" s="1035"/>
      <c r="F235" s="1035"/>
      <c r="G235" s="1035"/>
      <c r="H235" s="1036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25">
      <c r="B236" s="122">
        <v>18</v>
      </c>
      <c r="C236" s="1034" t="str">
        <f>IF(ISBLANK('M&amp;V (ORÇ)'!C229)," ",'M&amp;V (ORÇ)'!C229)</f>
        <v xml:space="preserve"> </v>
      </c>
      <c r="D236" s="1035"/>
      <c r="E236" s="1035"/>
      <c r="F236" s="1035"/>
      <c r="G236" s="1035"/>
      <c r="H236" s="1036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25">
      <c r="B237" s="122">
        <v>19</v>
      </c>
      <c r="C237" s="1034" t="str">
        <f>IF(ISBLANK('M&amp;V (ORÇ)'!C230)," ",'M&amp;V (ORÇ)'!C230)</f>
        <v xml:space="preserve"> </v>
      </c>
      <c r="D237" s="1035"/>
      <c r="E237" s="1035"/>
      <c r="F237" s="1035"/>
      <c r="G237" s="1035"/>
      <c r="H237" s="1036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25">
      <c r="B238" s="122">
        <v>20</v>
      </c>
      <c r="C238" s="1034" t="str">
        <f>IF(ISBLANK('M&amp;V (ORÇ)'!C231)," ",'M&amp;V (ORÇ)'!C231)</f>
        <v xml:space="preserve"> </v>
      </c>
      <c r="D238" s="1035"/>
      <c r="E238" s="1035"/>
      <c r="F238" s="1035"/>
      <c r="G238" s="1035"/>
      <c r="H238" s="1036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25">
      <c r="B239" s="122">
        <v>21</v>
      </c>
      <c r="C239" s="1034" t="str">
        <f>IF(ISBLANK('M&amp;V (ORÇ)'!C232)," ",'M&amp;V (ORÇ)'!C232)</f>
        <v xml:space="preserve"> </v>
      </c>
      <c r="D239" s="1035"/>
      <c r="E239" s="1035"/>
      <c r="F239" s="1035"/>
      <c r="G239" s="1035"/>
      <c r="H239" s="1036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25">
      <c r="B240" s="122">
        <v>22</v>
      </c>
      <c r="C240" s="1034" t="str">
        <f>IF(ISBLANK('M&amp;V (ORÇ)'!C233)," ",'M&amp;V (ORÇ)'!C233)</f>
        <v xml:space="preserve"> </v>
      </c>
      <c r="D240" s="1035"/>
      <c r="E240" s="1035"/>
      <c r="F240" s="1035"/>
      <c r="G240" s="1035"/>
      <c r="H240" s="1036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25">
      <c r="B241" s="122">
        <v>23</v>
      </c>
      <c r="C241" s="1034" t="str">
        <f>IF(ISBLANK('M&amp;V (ORÇ)'!C234)," ",'M&amp;V (ORÇ)'!C234)</f>
        <v xml:space="preserve"> </v>
      </c>
      <c r="D241" s="1035"/>
      <c r="E241" s="1035"/>
      <c r="F241" s="1035"/>
      <c r="G241" s="1035"/>
      <c r="H241" s="1036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25">
      <c r="B242" s="122">
        <v>24</v>
      </c>
      <c r="C242" s="1034" t="str">
        <f>IF(ISBLANK('M&amp;V (ORÇ)'!C235)," ",'M&amp;V (ORÇ)'!C235)</f>
        <v xml:space="preserve"> </v>
      </c>
      <c r="D242" s="1035"/>
      <c r="E242" s="1035"/>
      <c r="F242" s="1035"/>
      <c r="G242" s="1035"/>
      <c r="H242" s="1036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25">
      <c r="B243" s="122">
        <v>25</v>
      </c>
      <c r="C243" s="1034" t="str">
        <f>IF(ISBLANK('M&amp;V (ORÇ)'!C236)," ",'M&amp;V (ORÇ)'!C236)</f>
        <v xml:space="preserve"> </v>
      </c>
      <c r="D243" s="1035"/>
      <c r="E243" s="1035"/>
      <c r="F243" s="1035"/>
      <c r="G243" s="1035"/>
      <c r="H243" s="1036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25">
      <c r="B244" s="122">
        <v>26</v>
      </c>
      <c r="C244" s="1034" t="str">
        <f>IF(ISBLANK('M&amp;V (ORÇ)'!C237)," ",'M&amp;V (ORÇ)'!C237)</f>
        <v xml:space="preserve"> </v>
      </c>
      <c r="D244" s="1035"/>
      <c r="E244" s="1035"/>
      <c r="F244" s="1035"/>
      <c r="G244" s="1035"/>
      <c r="H244" s="1036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25">
      <c r="B245" s="122">
        <v>27</v>
      </c>
      <c r="C245" s="1034" t="str">
        <f>IF(ISBLANK('M&amp;V (ORÇ)'!C238)," ",'M&amp;V (ORÇ)'!C238)</f>
        <v xml:space="preserve"> </v>
      </c>
      <c r="D245" s="1035"/>
      <c r="E245" s="1035"/>
      <c r="F245" s="1035"/>
      <c r="G245" s="1035"/>
      <c r="H245" s="1036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25">
      <c r="B246" s="122">
        <v>28</v>
      </c>
      <c r="C246" s="1034" t="str">
        <f>IF(ISBLANK('M&amp;V (ORÇ)'!C239)," ",'M&amp;V (ORÇ)'!C239)</f>
        <v xml:space="preserve"> </v>
      </c>
      <c r="D246" s="1035"/>
      <c r="E246" s="1035"/>
      <c r="F246" s="1035"/>
      <c r="G246" s="1035"/>
      <c r="H246" s="1036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25">
      <c r="B247" s="122">
        <v>29</v>
      </c>
      <c r="C247" s="1034" t="str">
        <f>IF(ISBLANK('M&amp;V (ORÇ)'!C240)," ",'M&amp;V (ORÇ)'!C240)</f>
        <v xml:space="preserve"> </v>
      </c>
      <c r="D247" s="1035"/>
      <c r="E247" s="1035"/>
      <c r="F247" s="1035"/>
      <c r="G247" s="1035"/>
      <c r="H247" s="1036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25">
      <c r="B248" s="122">
        <v>30</v>
      </c>
      <c r="C248" s="1034" t="str">
        <f>IF(ISBLANK('M&amp;V (ORÇ)'!C241)," ",'M&amp;V (ORÇ)'!C241)</f>
        <v xml:space="preserve"> </v>
      </c>
      <c r="D248" s="1035"/>
      <c r="E248" s="1035"/>
      <c r="F248" s="1035"/>
      <c r="G248" s="1035"/>
      <c r="H248" s="1036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25">
      <c r="B249" s="122">
        <v>31</v>
      </c>
      <c r="C249" s="1034" t="str">
        <f>IF(ISBLANK('M&amp;V (ORÇ)'!C242)," ",'M&amp;V (ORÇ)'!C242)</f>
        <v xml:space="preserve"> </v>
      </c>
      <c r="D249" s="1035"/>
      <c r="E249" s="1035"/>
      <c r="F249" s="1035"/>
      <c r="G249" s="1035"/>
      <c r="H249" s="1036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25">
      <c r="B250" s="122">
        <v>32</v>
      </c>
      <c r="C250" s="1034" t="str">
        <f>IF(ISBLANK('M&amp;V (ORÇ)'!C243)," ",'M&amp;V (ORÇ)'!C243)</f>
        <v xml:space="preserve"> </v>
      </c>
      <c r="D250" s="1035"/>
      <c r="E250" s="1035"/>
      <c r="F250" s="1035"/>
      <c r="G250" s="1035"/>
      <c r="H250" s="1036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25">
      <c r="B251" s="122">
        <v>33</v>
      </c>
      <c r="C251" s="1034" t="str">
        <f>IF(ISBLANK('M&amp;V (ORÇ)'!C244)," ",'M&amp;V (ORÇ)'!C244)</f>
        <v xml:space="preserve"> </v>
      </c>
      <c r="D251" s="1035"/>
      <c r="E251" s="1035"/>
      <c r="F251" s="1035"/>
      <c r="G251" s="1035"/>
      <c r="H251" s="1036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25">
      <c r="B252" s="122">
        <v>34</v>
      </c>
      <c r="C252" s="1034" t="str">
        <f>IF(ISBLANK('M&amp;V (ORÇ)'!C245)," ",'M&amp;V (ORÇ)'!C245)</f>
        <v xml:space="preserve"> </v>
      </c>
      <c r="D252" s="1035"/>
      <c r="E252" s="1035"/>
      <c r="F252" s="1035"/>
      <c r="G252" s="1035"/>
      <c r="H252" s="1036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25">
      <c r="B253" s="122">
        <v>35</v>
      </c>
      <c r="C253" s="1034" t="str">
        <f>IF(ISBLANK('M&amp;V (ORÇ)'!C246)," ",'M&amp;V (ORÇ)'!C246)</f>
        <v xml:space="preserve"> </v>
      </c>
      <c r="D253" s="1035"/>
      <c r="E253" s="1035"/>
      <c r="F253" s="1035"/>
      <c r="G253" s="1035"/>
      <c r="H253" s="1036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25">
      <c r="B254" s="122">
        <v>36</v>
      </c>
      <c r="C254" s="1034" t="str">
        <f>IF(ISBLANK('M&amp;V (ORÇ)'!C247)," ",'M&amp;V (ORÇ)'!C247)</f>
        <v xml:space="preserve"> </v>
      </c>
      <c r="D254" s="1035"/>
      <c r="E254" s="1035"/>
      <c r="F254" s="1035"/>
      <c r="G254" s="1035"/>
      <c r="H254" s="1036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25">
      <c r="B255" s="122">
        <v>37</v>
      </c>
      <c r="C255" s="1034" t="str">
        <f>IF(ISBLANK('M&amp;V (ORÇ)'!C248)," ",'M&amp;V (ORÇ)'!C248)</f>
        <v xml:space="preserve"> </v>
      </c>
      <c r="D255" s="1035"/>
      <c r="E255" s="1035"/>
      <c r="F255" s="1035"/>
      <c r="G255" s="1035"/>
      <c r="H255" s="1036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25">
      <c r="B256" s="122">
        <v>38</v>
      </c>
      <c r="C256" s="1034" t="str">
        <f>IF(ISBLANK('M&amp;V (ORÇ)'!C249)," ",'M&amp;V (ORÇ)'!C249)</f>
        <v xml:space="preserve"> </v>
      </c>
      <c r="D256" s="1035"/>
      <c r="E256" s="1035"/>
      <c r="F256" s="1035"/>
      <c r="G256" s="1035"/>
      <c r="H256" s="1036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25">
      <c r="B257" s="122">
        <v>39</v>
      </c>
      <c r="C257" s="1034" t="str">
        <f>IF(ISBLANK('M&amp;V (ORÇ)'!C250)," ",'M&amp;V (ORÇ)'!C250)</f>
        <v xml:space="preserve"> </v>
      </c>
      <c r="D257" s="1035"/>
      <c r="E257" s="1035"/>
      <c r="F257" s="1035"/>
      <c r="G257" s="1035"/>
      <c r="H257" s="1036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25">
      <c r="B258" s="122">
        <v>40</v>
      </c>
      <c r="C258" s="1034" t="str">
        <f>IF(ISBLANK('M&amp;V (ORÇ)'!C251)," ",'M&amp;V (ORÇ)'!C251)</f>
        <v xml:space="preserve"> </v>
      </c>
      <c r="D258" s="1035"/>
      <c r="E258" s="1035"/>
      <c r="F258" s="1035"/>
      <c r="G258" s="1035"/>
      <c r="H258" s="1036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25">
      <c r="B259" s="122">
        <v>41</v>
      </c>
      <c r="C259" s="1034" t="str">
        <f>IF(ISBLANK('M&amp;V (ORÇ)'!C252)," ",'M&amp;V (ORÇ)'!C252)</f>
        <v xml:space="preserve"> </v>
      </c>
      <c r="D259" s="1035"/>
      <c r="E259" s="1035"/>
      <c r="F259" s="1035"/>
      <c r="G259" s="1035"/>
      <c r="H259" s="1036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25">
      <c r="B260" s="122">
        <v>42</v>
      </c>
      <c r="C260" s="1034" t="str">
        <f>IF(ISBLANK('M&amp;V (ORÇ)'!C253)," ",'M&amp;V (ORÇ)'!C253)</f>
        <v xml:space="preserve"> </v>
      </c>
      <c r="D260" s="1035"/>
      <c r="E260" s="1035"/>
      <c r="F260" s="1035"/>
      <c r="G260" s="1035"/>
      <c r="H260" s="1036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25">
      <c r="B261" s="122">
        <v>43</v>
      </c>
      <c r="C261" s="1034" t="str">
        <f>IF(ISBLANK('M&amp;V (ORÇ)'!C254)," ",'M&amp;V (ORÇ)'!C254)</f>
        <v xml:space="preserve"> </v>
      </c>
      <c r="D261" s="1035"/>
      <c r="E261" s="1035"/>
      <c r="F261" s="1035"/>
      <c r="G261" s="1035"/>
      <c r="H261" s="1036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25">
      <c r="B262" s="122">
        <v>44</v>
      </c>
      <c r="C262" s="1034" t="str">
        <f>IF(ISBLANK('M&amp;V (ORÇ)'!C255)," ",'M&amp;V (ORÇ)'!C255)</f>
        <v xml:space="preserve"> </v>
      </c>
      <c r="D262" s="1035"/>
      <c r="E262" s="1035"/>
      <c r="F262" s="1035"/>
      <c r="G262" s="1035"/>
      <c r="H262" s="1036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25">
      <c r="B263" s="122">
        <v>45</v>
      </c>
      <c r="C263" s="1034" t="str">
        <f>IF(ISBLANK('M&amp;V (ORÇ)'!C256)," ",'M&amp;V (ORÇ)'!C256)</f>
        <v xml:space="preserve"> </v>
      </c>
      <c r="D263" s="1035"/>
      <c r="E263" s="1035"/>
      <c r="F263" s="1035"/>
      <c r="G263" s="1035"/>
      <c r="H263" s="1036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25">
      <c r="B264" s="122">
        <v>46</v>
      </c>
      <c r="C264" s="1034" t="str">
        <f>IF(ISBLANK('M&amp;V (ORÇ)'!C257)," ",'M&amp;V (ORÇ)'!C257)</f>
        <v xml:space="preserve"> </v>
      </c>
      <c r="D264" s="1035"/>
      <c r="E264" s="1035"/>
      <c r="F264" s="1035"/>
      <c r="G264" s="1035"/>
      <c r="H264" s="1036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25">
      <c r="B265" s="122">
        <v>47</v>
      </c>
      <c r="C265" s="1034" t="str">
        <f>IF(ISBLANK('M&amp;V (ORÇ)'!C258)," ",'M&amp;V (ORÇ)'!C258)</f>
        <v xml:space="preserve"> </v>
      </c>
      <c r="D265" s="1035"/>
      <c r="E265" s="1035"/>
      <c r="F265" s="1035"/>
      <c r="G265" s="1035"/>
      <c r="H265" s="1036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25">
      <c r="B266" s="122">
        <v>48</v>
      </c>
      <c r="C266" s="1034" t="str">
        <f>IF(ISBLANK('M&amp;V (ORÇ)'!C259)," ",'M&amp;V (ORÇ)'!C259)</f>
        <v xml:space="preserve"> </v>
      </c>
      <c r="D266" s="1035"/>
      <c r="E266" s="1035"/>
      <c r="F266" s="1035"/>
      <c r="G266" s="1035"/>
      <c r="H266" s="1036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25">
      <c r="B267" s="122">
        <v>49</v>
      </c>
      <c r="C267" s="1034" t="str">
        <f>IF(ISBLANK('M&amp;V (ORÇ)'!C260)," ",'M&amp;V (ORÇ)'!C260)</f>
        <v xml:space="preserve"> </v>
      </c>
      <c r="D267" s="1035"/>
      <c r="E267" s="1035"/>
      <c r="F267" s="1035"/>
      <c r="G267" s="1035"/>
      <c r="H267" s="1036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25">
      <c r="B268" s="122">
        <v>50</v>
      </c>
      <c r="C268" s="1034" t="str">
        <f>IF(ISBLANK('M&amp;V (ORÇ)'!C261)," ",'M&amp;V (ORÇ)'!C261)</f>
        <v xml:space="preserve"> </v>
      </c>
      <c r="D268" s="1035"/>
      <c r="E268" s="1035"/>
      <c r="F268" s="1035"/>
      <c r="G268" s="1035"/>
      <c r="H268" s="1036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25">
      <c r="B269" s="126"/>
      <c r="C269" s="1037" t="s">
        <v>685</v>
      </c>
      <c r="D269" s="1037"/>
      <c r="E269" s="1037"/>
      <c r="F269" s="1037"/>
      <c r="G269" s="1037"/>
      <c r="H269" s="1037"/>
      <c r="I269" s="1037"/>
      <c r="J269" s="1037"/>
      <c r="K269" s="1037"/>
      <c r="L269" s="1038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25">
      <c r="B270" s="129"/>
      <c r="C270" s="1061" t="s">
        <v>686</v>
      </c>
      <c r="D270" s="1061"/>
      <c r="E270" s="1061"/>
      <c r="F270" s="1061"/>
      <c r="G270" s="1061"/>
      <c r="H270" s="1061"/>
      <c r="I270" s="1061"/>
      <c r="J270" s="1061"/>
      <c r="K270" s="1061"/>
      <c r="L270" s="1062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25">
      <c r="B271" s="1016" t="s">
        <v>682</v>
      </c>
      <c r="C271" s="1017"/>
      <c r="D271" s="1017"/>
      <c r="E271" s="1017"/>
      <c r="F271" s="1017"/>
      <c r="G271" s="1017"/>
      <c r="H271" s="1017"/>
      <c r="I271" s="1017"/>
      <c r="J271" s="1017"/>
      <c r="K271" s="1017"/>
      <c r="L271" s="1017"/>
      <c r="M271" s="1017"/>
      <c r="N271" s="1017"/>
      <c r="O271" s="1017"/>
      <c r="P271" s="1018"/>
    </row>
    <row r="272" spans="2:16" x14ac:dyDescent="0.25">
      <c r="B272" s="1054" t="s">
        <v>233</v>
      </c>
      <c r="C272" s="1055"/>
      <c r="D272" s="1055"/>
      <c r="E272" s="1055"/>
      <c r="F272" s="1055"/>
      <c r="G272" s="1055"/>
      <c r="H272" s="1055"/>
      <c r="I272" s="1055"/>
      <c r="J272" s="1055"/>
      <c r="K272" s="1055"/>
      <c r="L272" s="1055"/>
      <c r="M272" s="1055"/>
      <c r="N272" s="1055"/>
      <c r="O272" s="1055" t="str">
        <f>B272</f>
        <v>PERÍODO DE REFERÊNCIA</v>
      </c>
      <c r="P272" s="1056"/>
    </row>
    <row r="273" spans="2:16" x14ac:dyDescent="0.25">
      <c r="B273" s="1012" t="s">
        <v>234</v>
      </c>
      <c r="C273" s="1013"/>
      <c r="D273" s="1013"/>
      <c r="E273" s="1013"/>
      <c r="F273" s="1013"/>
      <c r="G273" s="1013"/>
      <c r="H273" s="1014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25">
      <c r="B274" s="122">
        <v>1</v>
      </c>
      <c r="C274" s="1034" t="str">
        <f>IF(ISBLANK('M&amp;V (ORÇ)'!C265)," ",'M&amp;V (ORÇ)'!C265)</f>
        <v xml:space="preserve"> </v>
      </c>
      <c r="D274" s="1035"/>
      <c r="E274" s="1035"/>
      <c r="F274" s="1035"/>
      <c r="G274" s="1035"/>
      <c r="H274" s="1036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25">
      <c r="B275" s="122">
        <v>2</v>
      </c>
      <c r="C275" s="1034" t="str">
        <f>IF(ISBLANK('M&amp;V (ORÇ)'!C266)," ",'M&amp;V (ORÇ)'!C266)</f>
        <v xml:space="preserve"> </v>
      </c>
      <c r="D275" s="1035"/>
      <c r="E275" s="1035"/>
      <c r="F275" s="1035"/>
      <c r="G275" s="1035"/>
      <c r="H275" s="1036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25">
      <c r="B276" s="122">
        <v>3</v>
      </c>
      <c r="C276" s="1034" t="str">
        <f>IF(ISBLANK('M&amp;V (ORÇ)'!C267)," ",'M&amp;V (ORÇ)'!C267)</f>
        <v xml:space="preserve"> </v>
      </c>
      <c r="D276" s="1035"/>
      <c r="E276" s="1035"/>
      <c r="F276" s="1035"/>
      <c r="G276" s="1035"/>
      <c r="H276" s="1036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25">
      <c r="B277" s="122">
        <v>4</v>
      </c>
      <c r="C277" s="1034" t="str">
        <f>IF(ISBLANK('M&amp;V (ORÇ)'!C268)," ",'M&amp;V (ORÇ)'!C268)</f>
        <v xml:space="preserve"> </v>
      </c>
      <c r="D277" s="1035"/>
      <c r="E277" s="1035"/>
      <c r="F277" s="1035"/>
      <c r="G277" s="1035"/>
      <c r="H277" s="1036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25">
      <c r="B278" s="122">
        <v>5</v>
      </c>
      <c r="C278" s="1034" t="str">
        <f>IF(ISBLANK('M&amp;V (ORÇ)'!C269)," ",'M&amp;V (ORÇ)'!C269)</f>
        <v xml:space="preserve"> </v>
      </c>
      <c r="D278" s="1035"/>
      <c r="E278" s="1035"/>
      <c r="F278" s="1035"/>
      <c r="G278" s="1035"/>
      <c r="H278" s="1036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25">
      <c r="B279" s="122">
        <v>6</v>
      </c>
      <c r="C279" s="1034" t="str">
        <f>IF(ISBLANK('M&amp;V (ORÇ)'!C270)," ",'M&amp;V (ORÇ)'!C270)</f>
        <v xml:space="preserve"> </v>
      </c>
      <c r="D279" s="1035"/>
      <c r="E279" s="1035"/>
      <c r="F279" s="1035"/>
      <c r="G279" s="1035"/>
      <c r="H279" s="1036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25">
      <c r="B280" s="122">
        <v>7</v>
      </c>
      <c r="C280" s="1034" t="str">
        <f>IF(ISBLANK('M&amp;V (ORÇ)'!C271)," ",'M&amp;V (ORÇ)'!C271)</f>
        <v xml:space="preserve"> </v>
      </c>
      <c r="D280" s="1035"/>
      <c r="E280" s="1035"/>
      <c r="F280" s="1035"/>
      <c r="G280" s="1035"/>
      <c r="H280" s="1036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25">
      <c r="B281" s="122">
        <v>8</v>
      </c>
      <c r="C281" s="1034" t="str">
        <f>IF(ISBLANK('M&amp;V (ORÇ)'!C272)," ",'M&amp;V (ORÇ)'!C272)</f>
        <v xml:space="preserve"> </v>
      </c>
      <c r="D281" s="1035"/>
      <c r="E281" s="1035"/>
      <c r="F281" s="1035"/>
      <c r="G281" s="1035"/>
      <c r="H281" s="1036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25">
      <c r="B282" s="122">
        <v>9</v>
      </c>
      <c r="C282" s="1034" t="str">
        <f>IF(ISBLANK('M&amp;V (ORÇ)'!C273)," ",'M&amp;V (ORÇ)'!C273)</f>
        <v xml:space="preserve"> </v>
      </c>
      <c r="D282" s="1035"/>
      <c r="E282" s="1035"/>
      <c r="F282" s="1035"/>
      <c r="G282" s="1035"/>
      <c r="H282" s="1036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25">
      <c r="B283" s="122">
        <v>10</v>
      </c>
      <c r="C283" s="1034" t="str">
        <f>IF(ISBLANK('M&amp;V (ORÇ)'!C274)," ",'M&amp;V (ORÇ)'!C274)</f>
        <v xml:space="preserve"> </v>
      </c>
      <c r="D283" s="1035"/>
      <c r="E283" s="1035"/>
      <c r="F283" s="1035"/>
      <c r="G283" s="1035"/>
      <c r="H283" s="1036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25">
      <c r="B284" s="122">
        <v>11</v>
      </c>
      <c r="C284" s="1034" t="str">
        <f>IF(ISBLANK('M&amp;V (ORÇ)'!C275)," ",'M&amp;V (ORÇ)'!C275)</f>
        <v xml:space="preserve"> </v>
      </c>
      <c r="D284" s="1035"/>
      <c r="E284" s="1035"/>
      <c r="F284" s="1035"/>
      <c r="G284" s="1035"/>
      <c r="H284" s="1036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25">
      <c r="B285" s="122">
        <v>12</v>
      </c>
      <c r="C285" s="1034" t="str">
        <f>IF(ISBLANK('M&amp;V (ORÇ)'!C276)," ",'M&amp;V (ORÇ)'!C276)</f>
        <v xml:space="preserve"> </v>
      </c>
      <c r="D285" s="1035"/>
      <c r="E285" s="1035"/>
      <c r="F285" s="1035"/>
      <c r="G285" s="1035"/>
      <c r="H285" s="1036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25">
      <c r="B286" s="122">
        <v>13</v>
      </c>
      <c r="C286" s="1034" t="str">
        <f>IF(ISBLANK('M&amp;V (ORÇ)'!C277)," ",'M&amp;V (ORÇ)'!C277)</f>
        <v xml:space="preserve"> </v>
      </c>
      <c r="D286" s="1035"/>
      <c r="E286" s="1035"/>
      <c r="F286" s="1035"/>
      <c r="G286" s="1035"/>
      <c r="H286" s="1036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25">
      <c r="B287" s="122">
        <v>14</v>
      </c>
      <c r="C287" s="1034" t="str">
        <f>IF(ISBLANK('M&amp;V (ORÇ)'!C278)," ",'M&amp;V (ORÇ)'!C278)</f>
        <v xml:space="preserve"> </v>
      </c>
      <c r="D287" s="1035"/>
      <c r="E287" s="1035"/>
      <c r="F287" s="1035"/>
      <c r="G287" s="1035"/>
      <c r="H287" s="1036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25">
      <c r="B288" s="122">
        <v>15</v>
      </c>
      <c r="C288" s="1034" t="str">
        <f>IF(ISBLANK('M&amp;V (ORÇ)'!C279)," ",'M&amp;V (ORÇ)'!C279)</f>
        <v xml:space="preserve"> </v>
      </c>
      <c r="D288" s="1035"/>
      <c r="E288" s="1035"/>
      <c r="F288" s="1035"/>
      <c r="G288" s="1035"/>
      <c r="H288" s="1036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25">
      <c r="B289" s="122">
        <v>16</v>
      </c>
      <c r="C289" s="1034" t="str">
        <f>IF(ISBLANK('M&amp;V (ORÇ)'!C280)," ",'M&amp;V (ORÇ)'!C280)</f>
        <v xml:space="preserve"> </v>
      </c>
      <c r="D289" s="1035"/>
      <c r="E289" s="1035"/>
      <c r="F289" s="1035"/>
      <c r="G289" s="1035"/>
      <c r="H289" s="1036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25">
      <c r="B290" s="122">
        <v>17</v>
      </c>
      <c r="C290" s="1034" t="str">
        <f>IF(ISBLANK('M&amp;V (ORÇ)'!C281)," ",'M&amp;V (ORÇ)'!C281)</f>
        <v xml:space="preserve"> </v>
      </c>
      <c r="D290" s="1035"/>
      <c r="E290" s="1035"/>
      <c r="F290" s="1035"/>
      <c r="G290" s="1035"/>
      <c r="H290" s="1036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25">
      <c r="B291" s="122">
        <v>18</v>
      </c>
      <c r="C291" s="1034" t="str">
        <f>IF(ISBLANK('M&amp;V (ORÇ)'!C282)," ",'M&amp;V (ORÇ)'!C282)</f>
        <v xml:space="preserve"> </v>
      </c>
      <c r="D291" s="1035"/>
      <c r="E291" s="1035"/>
      <c r="F291" s="1035"/>
      <c r="G291" s="1035"/>
      <c r="H291" s="1036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25">
      <c r="B292" s="122">
        <v>19</v>
      </c>
      <c r="C292" s="1034" t="str">
        <f>IF(ISBLANK('M&amp;V (ORÇ)'!C283)," ",'M&amp;V (ORÇ)'!C283)</f>
        <v xml:space="preserve"> </v>
      </c>
      <c r="D292" s="1035"/>
      <c r="E292" s="1035"/>
      <c r="F292" s="1035"/>
      <c r="G292" s="1035"/>
      <c r="H292" s="1036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25">
      <c r="B293" s="122">
        <v>20</v>
      </c>
      <c r="C293" s="1034" t="str">
        <f>IF(ISBLANK('M&amp;V (ORÇ)'!C284)," ",'M&amp;V (ORÇ)'!C284)</f>
        <v xml:space="preserve"> </v>
      </c>
      <c r="D293" s="1035"/>
      <c r="E293" s="1035"/>
      <c r="F293" s="1035"/>
      <c r="G293" s="1035"/>
      <c r="H293" s="1036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25">
      <c r="B294" s="126"/>
      <c r="C294" s="1037" t="s">
        <v>248</v>
      </c>
      <c r="D294" s="1037"/>
      <c r="E294" s="1037"/>
      <c r="F294" s="1037"/>
      <c r="G294" s="1037"/>
      <c r="H294" s="1037"/>
      <c r="I294" s="1037"/>
      <c r="J294" s="1037"/>
      <c r="K294" s="1037"/>
      <c r="L294" s="1038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25">
      <c r="B295" s="1054" t="s">
        <v>242</v>
      </c>
      <c r="C295" s="1055"/>
      <c r="D295" s="1055"/>
      <c r="E295" s="1055"/>
      <c r="F295" s="1055"/>
      <c r="G295" s="1055"/>
      <c r="H295" s="1055"/>
      <c r="I295" s="1055"/>
      <c r="J295" s="1055"/>
      <c r="K295" s="1055"/>
      <c r="L295" s="1055"/>
      <c r="M295" s="1055"/>
      <c r="N295" s="1055"/>
      <c r="O295" s="1055" t="str">
        <f>B295</f>
        <v>PERÍODO PÓS-RETROFIT</v>
      </c>
      <c r="P295" s="1056"/>
    </row>
    <row r="296" spans="2:16" x14ac:dyDescent="0.25">
      <c r="B296" s="1012" t="s">
        <v>234</v>
      </c>
      <c r="C296" s="1013"/>
      <c r="D296" s="1013"/>
      <c r="E296" s="1013"/>
      <c r="F296" s="1013"/>
      <c r="G296" s="1013"/>
      <c r="H296" s="1014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25">
      <c r="B297" s="122">
        <v>1</v>
      </c>
      <c r="C297" s="1034" t="str">
        <f>IF(ISBLANK('M&amp;V (ORÇ)'!C287)," ",'M&amp;V (ORÇ)'!C287)</f>
        <v xml:space="preserve"> </v>
      </c>
      <c r="D297" s="1035"/>
      <c r="E297" s="1035"/>
      <c r="F297" s="1035"/>
      <c r="G297" s="1035"/>
      <c r="H297" s="1036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25">
      <c r="B298" s="122">
        <v>2</v>
      </c>
      <c r="C298" s="1034" t="str">
        <f>IF(ISBLANK('M&amp;V (ORÇ)'!C288)," ",'M&amp;V (ORÇ)'!C288)</f>
        <v xml:space="preserve"> </v>
      </c>
      <c r="D298" s="1035"/>
      <c r="E298" s="1035"/>
      <c r="F298" s="1035"/>
      <c r="G298" s="1035"/>
      <c r="H298" s="1036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25">
      <c r="B299" s="122">
        <v>3</v>
      </c>
      <c r="C299" s="1034" t="str">
        <f>IF(ISBLANK('M&amp;V (ORÇ)'!C289)," ",'M&amp;V (ORÇ)'!C289)</f>
        <v xml:space="preserve"> </v>
      </c>
      <c r="D299" s="1035"/>
      <c r="E299" s="1035"/>
      <c r="F299" s="1035"/>
      <c r="G299" s="1035"/>
      <c r="H299" s="1036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25">
      <c r="B300" s="122">
        <v>4</v>
      </c>
      <c r="C300" s="1034" t="str">
        <f>IF(ISBLANK('M&amp;V (ORÇ)'!C290)," ",'M&amp;V (ORÇ)'!C290)</f>
        <v xml:space="preserve"> </v>
      </c>
      <c r="D300" s="1035"/>
      <c r="E300" s="1035"/>
      <c r="F300" s="1035"/>
      <c r="G300" s="1035"/>
      <c r="H300" s="1036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25">
      <c r="B301" s="122">
        <v>5</v>
      </c>
      <c r="C301" s="1034" t="str">
        <f>IF(ISBLANK('M&amp;V (ORÇ)'!C291)," ",'M&amp;V (ORÇ)'!C291)</f>
        <v xml:space="preserve"> </v>
      </c>
      <c r="D301" s="1035"/>
      <c r="E301" s="1035"/>
      <c r="F301" s="1035"/>
      <c r="G301" s="1035"/>
      <c r="H301" s="1036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25">
      <c r="B302" s="122">
        <v>6</v>
      </c>
      <c r="C302" s="1034" t="str">
        <f>IF(ISBLANK('M&amp;V (ORÇ)'!C292)," ",'M&amp;V (ORÇ)'!C292)</f>
        <v xml:space="preserve"> </v>
      </c>
      <c r="D302" s="1035"/>
      <c r="E302" s="1035"/>
      <c r="F302" s="1035"/>
      <c r="G302" s="1035"/>
      <c r="H302" s="1036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25">
      <c r="B303" s="122">
        <v>7</v>
      </c>
      <c r="C303" s="1034" t="str">
        <f>IF(ISBLANK('M&amp;V (ORÇ)'!C293)," ",'M&amp;V (ORÇ)'!C293)</f>
        <v xml:space="preserve"> </v>
      </c>
      <c r="D303" s="1035"/>
      <c r="E303" s="1035"/>
      <c r="F303" s="1035"/>
      <c r="G303" s="1035"/>
      <c r="H303" s="1036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25">
      <c r="B304" s="122">
        <v>8</v>
      </c>
      <c r="C304" s="1034" t="str">
        <f>IF(ISBLANK('M&amp;V (ORÇ)'!C294)," ",'M&amp;V (ORÇ)'!C294)</f>
        <v xml:space="preserve"> </v>
      </c>
      <c r="D304" s="1035"/>
      <c r="E304" s="1035"/>
      <c r="F304" s="1035"/>
      <c r="G304" s="1035"/>
      <c r="H304" s="1036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25">
      <c r="B305" s="122">
        <v>9</v>
      </c>
      <c r="C305" s="1034" t="str">
        <f>IF(ISBLANK('M&amp;V (ORÇ)'!C295)," ",'M&amp;V (ORÇ)'!C295)</f>
        <v xml:space="preserve"> </v>
      </c>
      <c r="D305" s="1035"/>
      <c r="E305" s="1035"/>
      <c r="F305" s="1035"/>
      <c r="G305" s="1035"/>
      <c r="H305" s="1036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25">
      <c r="B306" s="122">
        <v>10</v>
      </c>
      <c r="C306" s="1034" t="str">
        <f>IF(ISBLANK('M&amp;V (ORÇ)'!C296)," ",'M&amp;V (ORÇ)'!C296)</f>
        <v xml:space="preserve"> </v>
      </c>
      <c r="D306" s="1035"/>
      <c r="E306" s="1035"/>
      <c r="F306" s="1035"/>
      <c r="G306" s="1035"/>
      <c r="H306" s="1036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25">
      <c r="B307" s="122">
        <v>11</v>
      </c>
      <c r="C307" s="1034" t="str">
        <f>IF(ISBLANK('M&amp;V (ORÇ)'!C297)," ",'M&amp;V (ORÇ)'!C297)</f>
        <v xml:space="preserve"> </v>
      </c>
      <c r="D307" s="1035"/>
      <c r="E307" s="1035"/>
      <c r="F307" s="1035"/>
      <c r="G307" s="1035"/>
      <c r="H307" s="1036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25">
      <c r="B308" s="122">
        <v>12</v>
      </c>
      <c r="C308" s="1034" t="str">
        <f>IF(ISBLANK('M&amp;V (ORÇ)'!C298)," ",'M&amp;V (ORÇ)'!C298)</f>
        <v xml:space="preserve"> </v>
      </c>
      <c r="D308" s="1035"/>
      <c r="E308" s="1035"/>
      <c r="F308" s="1035"/>
      <c r="G308" s="1035"/>
      <c r="H308" s="1036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25">
      <c r="B309" s="122">
        <v>13</v>
      </c>
      <c r="C309" s="1034" t="str">
        <f>IF(ISBLANK('M&amp;V (ORÇ)'!C299)," ",'M&amp;V (ORÇ)'!C299)</f>
        <v xml:space="preserve"> </v>
      </c>
      <c r="D309" s="1035"/>
      <c r="E309" s="1035"/>
      <c r="F309" s="1035"/>
      <c r="G309" s="1035"/>
      <c r="H309" s="1036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25">
      <c r="B310" s="122">
        <v>14</v>
      </c>
      <c r="C310" s="1034" t="str">
        <f>IF(ISBLANK('M&amp;V (ORÇ)'!C300)," ",'M&amp;V (ORÇ)'!C300)</f>
        <v xml:space="preserve"> </v>
      </c>
      <c r="D310" s="1035"/>
      <c r="E310" s="1035"/>
      <c r="F310" s="1035"/>
      <c r="G310" s="1035"/>
      <c r="H310" s="1036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25">
      <c r="B311" s="122">
        <v>15</v>
      </c>
      <c r="C311" s="1034" t="str">
        <f>IF(ISBLANK('M&amp;V (ORÇ)'!C301)," ",'M&amp;V (ORÇ)'!C301)</f>
        <v xml:space="preserve"> </v>
      </c>
      <c r="D311" s="1035"/>
      <c r="E311" s="1035"/>
      <c r="F311" s="1035"/>
      <c r="G311" s="1035"/>
      <c r="H311" s="1036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25">
      <c r="B312" s="122">
        <v>16</v>
      </c>
      <c r="C312" s="1034" t="str">
        <f>IF(ISBLANK('M&amp;V (ORÇ)'!C302)," ",'M&amp;V (ORÇ)'!C302)</f>
        <v xml:space="preserve"> </v>
      </c>
      <c r="D312" s="1035"/>
      <c r="E312" s="1035"/>
      <c r="F312" s="1035"/>
      <c r="G312" s="1035"/>
      <c r="H312" s="1036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25">
      <c r="B313" s="122">
        <v>17</v>
      </c>
      <c r="C313" s="1034" t="str">
        <f>IF(ISBLANK('M&amp;V (ORÇ)'!C303)," ",'M&amp;V (ORÇ)'!C303)</f>
        <v xml:space="preserve"> </v>
      </c>
      <c r="D313" s="1035"/>
      <c r="E313" s="1035"/>
      <c r="F313" s="1035"/>
      <c r="G313" s="1035"/>
      <c r="H313" s="1036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25">
      <c r="B314" s="122">
        <v>18</v>
      </c>
      <c r="C314" s="1034" t="str">
        <f>IF(ISBLANK('M&amp;V (ORÇ)'!C304)," ",'M&amp;V (ORÇ)'!C304)</f>
        <v xml:space="preserve"> </v>
      </c>
      <c r="D314" s="1035"/>
      <c r="E314" s="1035"/>
      <c r="F314" s="1035"/>
      <c r="G314" s="1035"/>
      <c r="H314" s="1036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25">
      <c r="B315" s="122">
        <v>19</v>
      </c>
      <c r="C315" s="1034" t="str">
        <f>IF(ISBLANK('M&amp;V (ORÇ)'!C305)," ",'M&amp;V (ORÇ)'!C305)</f>
        <v xml:space="preserve"> </v>
      </c>
      <c r="D315" s="1035"/>
      <c r="E315" s="1035"/>
      <c r="F315" s="1035"/>
      <c r="G315" s="1035"/>
      <c r="H315" s="1036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25">
      <c r="B316" s="122">
        <v>20</v>
      </c>
      <c r="C316" s="1034" t="str">
        <f>IF(ISBLANK('M&amp;V (ORÇ)'!C306)," ",'M&amp;V (ORÇ)'!C306)</f>
        <v xml:space="preserve"> </v>
      </c>
      <c r="D316" s="1035"/>
      <c r="E316" s="1035"/>
      <c r="F316" s="1035"/>
      <c r="G316" s="1035"/>
      <c r="H316" s="1036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25">
      <c r="B317" s="126"/>
      <c r="C317" s="1037" t="s">
        <v>249</v>
      </c>
      <c r="D317" s="1037"/>
      <c r="E317" s="1037"/>
      <c r="F317" s="1037"/>
      <c r="G317" s="1037"/>
      <c r="H317" s="1037"/>
      <c r="I317" s="1037"/>
      <c r="J317" s="1037"/>
      <c r="K317" s="1037"/>
      <c r="L317" s="1038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25">
      <c r="B318" s="129"/>
      <c r="C318" s="1061" t="s">
        <v>250</v>
      </c>
      <c r="D318" s="1061"/>
      <c r="E318" s="1061"/>
      <c r="F318" s="1061"/>
      <c r="G318" s="1061"/>
      <c r="H318" s="1061"/>
      <c r="I318" s="1061"/>
      <c r="J318" s="1061"/>
      <c r="K318" s="1061"/>
      <c r="L318" s="1062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25">
      <c r="B319" s="1016" t="s">
        <v>683</v>
      </c>
      <c r="C319" s="1017"/>
      <c r="D319" s="1017"/>
      <c r="E319" s="1017"/>
      <c r="F319" s="1017"/>
      <c r="G319" s="1017"/>
      <c r="H319" s="1017"/>
      <c r="I319" s="1017"/>
      <c r="J319" s="1017"/>
      <c r="K319" s="1017"/>
      <c r="L319" s="1017"/>
      <c r="M319" s="1017"/>
      <c r="N319" s="1017"/>
      <c r="O319" s="1017"/>
      <c r="P319" s="1018"/>
    </row>
    <row r="320" spans="2:16" x14ac:dyDescent="0.25">
      <c r="B320" s="1054" t="s">
        <v>233</v>
      </c>
      <c r="C320" s="1055"/>
      <c r="D320" s="1055"/>
      <c r="E320" s="1055"/>
      <c r="F320" s="1055"/>
      <c r="G320" s="1055"/>
      <c r="H320" s="1055"/>
      <c r="I320" s="1055"/>
      <c r="J320" s="1055"/>
      <c r="K320" s="1055"/>
      <c r="L320" s="1055"/>
      <c r="M320" s="1055"/>
      <c r="N320" s="1055"/>
      <c r="O320" s="1055" t="str">
        <f>B320</f>
        <v>PERÍODO DE REFERÊNCIA</v>
      </c>
      <c r="P320" s="1056"/>
    </row>
    <row r="321" spans="2:16" x14ac:dyDescent="0.25">
      <c r="B321" s="1012" t="s">
        <v>234</v>
      </c>
      <c r="C321" s="1013"/>
      <c r="D321" s="1013"/>
      <c r="E321" s="1013"/>
      <c r="F321" s="1013"/>
      <c r="G321" s="1013"/>
      <c r="H321" s="1014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25">
      <c r="B322" s="122">
        <v>1</v>
      </c>
      <c r="C322" s="1034" t="str">
        <f>IF(ISBLANK('M&amp;V (ORÇ)'!C310)," ",'M&amp;V (ORÇ)'!C310)</f>
        <v xml:space="preserve"> </v>
      </c>
      <c r="D322" s="1035"/>
      <c r="E322" s="1035"/>
      <c r="F322" s="1035"/>
      <c r="G322" s="1035"/>
      <c r="H322" s="1036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25">
      <c r="B323" s="122">
        <v>2</v>
      </c>
      <c r="C323" s="1034" t="str">
        <f>IF(ISBLANK('M&amp;V (ORÇ)'!C311)," ",'M&amp;V (ORÇ)'!C311)</f>
        <v xml:space="preserve"> </v>
      </c>
      <c r="D323" s="1035"/>
      <c r="E323" s="1035"/>
      <c r="F323" s="1035"/>
      <c r="G323" s="1035"/>
      <c r="H323" s="1036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25">
      <c r="B324" s="122">
        <v>3</v>
      </c>
      <c r="C324" s="1034" t="str">
        <f>IF(ISBLANK('M&amp;V (ORÇ)'!C312)," ",'M&amp;V (ORÇ)'!C312)</f>
        <v xml:space="preserve"> </v>
      </c>
      <c r="D324" s="1035"/>
      <c r="E324" s="1035"/>
      <c r="F324" s="1035"/>
      <c r="G324" s="1035"/>
      <c r="H324" s="1036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25">
      <c r="B325" s="122">
        <v>4</v>
      </c>
      <c r="C325" s="1034" t="str">
        <f>IF(ISBLANK('M&amp;V (ORÇ)'!C313)," ",'M&amp;V (ORÇ)'!C313)</f>
        <v xml:space="preserve"> </v>
      </c>
      <c r="D325" s="1035"/>
      <c r="E325" s="1035"/>
      <c r="F325" s="1035"/>
      <c r="G325" s="1035"/>
      <c r="H325" s="1036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25">
      <c r="B326" s="122">
        <v>5</v>
      </c>
      <c r="C326" s="1034" t="str">
        <f>IF(ISBLANK('M&amp;V (ORÇ)'!C314)," ",'M&amp;V (ORÇ)'!C314)</f>
        <v xml:space="preserve"> </v>
      </c>
      <c r="D326" s="1035"/>
      <c r="E326" s="1035"/>
      <c r="F326" s="1035"/>
      <c r="G326" s="1035"/>
      <c r="H326" s="1036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25">
      <c r="B327" s="122">
        <v>6</v>
      </c>
      <c r="C327" s="1034" t="str">
        <f>IF(ISBLANK('M&amp;V (ORÇ)'!C315)," ",'M&amp;V (ORÇ)'!C315)</f>
        <v xml:space="preserve"> </v>
      </c>
      <c r="D327" s="1035"/>
      <c r="E327" s="1035"/>
      <c r="F327" s="1035"/>
      <c r="G327" s="1035"/>
      <c r="H327" s="1036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25">
      <c r="B328" s="122">
        <v>7</v>
      </c>
      <c r="C328" s="1034" t="str">
        <f>IF(ISBLANK('M&amp;V (ORÇ)'!C316)," ",'M&amp;V (ORÇ)'!C316)</f>
        <v xml:space="preserve"> </v>
      </c>
      <c r="D328" s="1035"/>
      <c r="E328" s="1035"/>
      <c r="F328" s="1035"/>
      <c r="G328" s="1035"/>
      <c r="H328" s="1036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25">
      <c r="B329" s="122">
        <v>8</v>
      </c>
      <c r="C329" s="1034" t="str">
        <f>IF(ISBLANK('M&amp;V (ORÇ)'!C317)," ",'M&amp;V (ORÇ)'!C317)</f>
        <v xml:space="preserve"> </v>
      </c>
      <c r="D329" s="1035"/>
      <c r="E329" s="1035"/>
      <c r="F329" s="1035"/>
      <c r="G329" s="1035"/>
      <c r="H329" s="1036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25">
      <c r="B330" s="122">
        <v>9</v>
      </c>
      <c r="C330" s="1034" t="str">
        <f>IF(ISBLANK('M&amp;V (ORÇ)'!C318)," ",'M&amp;V (ORÇ)'!C318)</f>
        <v xml:space="preserve"> </v>
      </c>
      <c r="D330" s="1035"/>
      <c r="E330" s="1035"/>
      <c r="F330" s="1035"/>
      <c r="G330" s="1035"/>
      <c r="H330" s="1036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25">
      <c r="B331" s="122">
        <v>10</v>
      </c>
      <c r="C331" s="1034" t="str">
        <f>IF(ISBLANK('M&amp;V (ORÇ)'!C319)," ",'M&amp;V (ORÇ)'!C319)</f>
        <v xml:space="preserve"> </v>
      </c>
      <c r="D331" s="1035"/>
      <c r="E331" s="1035"/>
      <c r="F331" s="1035"/>
      <c r="G331" s="1035"/>
      <c r="H331" s="1036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25">
      <c r="B332" s="126"/>
      <c r="C332" s="1037" t="s">
        <v>251</v>
      </c>
      <c r="D332" s="1037"/>
      <c r="E332" s="1037"/>
      <c r="F332" s="1037"/>
      <c r="G332" s="1037"/>
      <c r="H332" s="1037"/>
      <c r="I332" s="1037"/>
      <c r="J332" s="1037"/>
      <c r="K332" s="1037"/>
      <c r="L332" s="1038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25">
      <c r="B333" s="1054" t="s">
        <v>242</v>
      </c>
      <c r="C333" s="1055"/>
      <c r="D333" s="1055"/>
      <c r="E333" s="1055"/>
      <c r="F333" s="1055"/>
      <c r="G333" s="1055"/>
      <c r="H333" s="1055"/>
      <c r="I333" s="1055"/>
      <c r="J333" s="1055"/>
      <c r="K333" s="1055"/>
      <c r="L333" s="1055"/>
      <c r="M333" s="1055"/>
      <c r="N333" s="1055"/>
      <c r="O333" s="1055" t="str">
        <f>B333</f>
        <v>PERÍODO PÓS-RETROFIT</v>
      </c>
      <c r="P333" s="1056"/>
    </row>
    <row r="334" spans="2:16" x14ac:dyDescent="0.25">
      <c r="B334" s="1012" t="s">
        <v>234</v>
      </c>
      <c r="C334" s="1013"/>
      <c r="D334" s="1013"/>
      <c r="E334" s="1013"/>
      <c r="F334" s="1013"/>
      <c r="G334" s="1013"/>
      <c r="H334" s="1014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25">
      <c r="B335" s="122">
        <v>1</v>
      </c>
      <c r="C335" s="1034"/>
      <c r="D335" s="1035"/>
      <c r="E335" s="1035"/>
      <c r="F335" s="1035"/>
      <c r="G335" s="1035"/>
      <c r="H335" s="1036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25">
      <c r="B336" s="122">
        <v>2</v>
      </c>
      <c r="C336" s="1034" t="str">
        <f>IF(ISBLANK('M&amp;V (ORÇ)'!C323)," ",'M&amp;V (ORÇ)'!C323)</f>
        <v xml:space="preserve"> </v>
      </c>
      <c r="D336" s="1035"/>
      <c r="E336" s="1035"/>
      <c r="F336" s="1035"/>
      <c r="G336" s="1035"/>
      <c r="H336" s="1036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25">
      <c r="B337" s="122">
        <v>3</v>
      </c>
      <c r="C337" s="1034" t="str">
        <f>IF(ISBLANK('M&amp;V (ORÇ)'!C324)," ",'M&amp;V (ORÇ)'!C324)</f>
        <v xml:space="preserve"> </v>
      </c>
      <c r="D337" s="1035"/>
      <c r="E337" s="1035"/>
      <c r="F337" s="1035"/>
      <c r="G337" s="1035"/>
      <c r="H337" s="1036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25">
      <c r="B338" s="122">
        <v>4</v>
      </c>
      <c r="C338" s="1034" t="str">
        <f>IF(ISBLANK('M&amp;V (ORÇ)'!C325)," ",'M&amp;V (ORÇ)'!C325)</f>
        <v xml:space="preserve"> </v>
      </c>
      <c r="D338" s="1035"/>
      <c r="E338" s="1035"/>
      <c r="F338" s="1035"/>
      <c r="G338" s="1035"/>
      <c r="H338" s="1036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25">
      <c r="B339" s="122">
        <v>5</v>
      </c>
      <c r="C339" s="1034" t="str">
        <f>IF(ISBLANK('M&amp;V (ORÇ)'!C326)," ",'M&amp;V (ORÇ)'!C326)</f>
        <v xml:space="preserve"> </v>
      </c>
      <c r="D339" s="1035"/>
      <c r="E339" s="1035"/>
      <c r="F339" s="1035"/>
      <c r="G339" s="1035"/>
      <c r="H339" s="1036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25">
      <c r="B340" s="122">
        <v>6</v>
      </c>
      <c r="C340" s="1034" t="str">
        <f>IF(ISBLANK('M&amp;V (ORÇ)'!C327)," ",'M&amp;V (ORÇ)'!C327)</f>
        <v xml:space="preserve"> </v>
      </c>
      <c r="D340" s="1035"/>
      <c r="E340" s="1035"/>
      <c r="F340" s="1035"/>
      <c r="G340" s="1035"/>
      <c r="H340" s="1036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25">
      <c r="B341" s="122">
        <v>7</v>
      </c>
      <c r="C341" s="1034" t="str">
        <f>IF(ISBLANK('M&amp;V (ORÇ)'!C328)," ",'M&amp;V (ORÇ)'!C328)</f>
        <v xml:space="preserve"> </v>
      </c>
      <c r="D341" s="1035"/>
      <c r="E341" s="1035"/>
      <c r="F341" s="1035"/>
      <c r="G341" s="1035"/>
      <c r="H341" s="1036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25">
      <c r="B342" s="122">
        <v>8</v>
      </c>
      <c r="C342" s="1034" t="str">
        <f>IF(ISBLANK('M&amp;V (ORÇ)'!C329)," ",'M&amp;V (ORÇ)'!C329)</f>
        <v xml:space="preserve"> </v>
      </c>
      <c r="D342" s="1035"/>
      <c r="E342" s="1035"/>
      <c r="F342" s="1035"/>
      <c r="G342" s="1035"/>
      <c r="H342" s="1036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25">
      <c r="B343" s="122">
        <v>9</v>
      </c>
      <c r="C343" s="1034" t="str">
        <f>IF(ISBLANK('M&amp;V (ORÇ)'!C330)," ",'M&amp;V (ORÇ)'!C330)</f>
        <v xml:space="preserve"> </v>
      </c>
      <c r="D343" s="1035"/>
      <c r="E343" s="1035"/>
      <c r="F343" s="1035"/>
      <c r="G343" s="1035"/>
      <c r="H343" s="1036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25">
      <c r="B344" s="122">
        <v>10</v>
      </c>
      <c r="C344" s="1034" t="str">
        <f>IF(ISBLANK('M&amp;V (ORÇ)'!C331)," ",'M&amp;V (ORÇ)'!C331)</f>
        <v xml:space="preserve"> </v>
      </c>
      <c r="D344" s="1035"/>
      <c r="E344" s="1035"/>
      <c r="F344" s="1035"/>
      <c r="G344" s="1035"/>
      <c r="H344" s="1036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25">
      <c r="B345" s="126"/>
      <c r="C345" s="1037" t="s">
        <v>252</v>
      </c>
      <c r="D345" s="1037"/>
      <c r="E345" s="1037"/>
      <c r="F345" s="1037"/>
      <c r="G345" s="1037"/>
      <c r="H345" s="1037"/>
      <c r="I345" s="1037"/>
      <c r="J345" s="1037"/>
      <c r="K345" s="1037"/>
      <c r="L345" s="1038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25">
      <c r="B346" s="129"/>
      <c r="C346" s="1061" t="s">
        <v>253</v>
      </c>
      <c r="D346" s="1061"/>
      <c r="E346" s="1061"/>
      <c r="F346" s="1061"/>
      <c r="G346" s="1061"/>
      <c r="H346" s="1061"/>
      <c r="I346" s="1061"/>
      <c r="J346" s="1061"/>
      <c r="K346" s="1061"/>
      <c r="L346" s="1062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25">
      <c r="B347" s="1016" t="s">
        <v>687</v>
      </c>
      <c r="C347" s="1017"/>
      <c r="D347" s="1017"/>
      <c r="E347" s="1017"/>
      <c r="F347" s="1017"/>
      <c r="G347" s="1017"/>
      <c r="H347" s="1017"/>
      <c r="I347" s="1017"/>
      <c r="J347" s="1017"/>
      <c r="K347" s="1017"/>
      <c r="L347" s="1017"/>
      <c r="M347" s="1017"/>
      <c r="N347" s="1017"/>
      <c r="O347" s="1017"/>
      <c r="P347" s="1018"/>
    </row>
    <row r="348" spans="2:16" x14ac:dyDescent="0.25">
      <c r="B348" s="1054" t="s">
        <v>233</v>
      </c>
      <c r="C348" s="1055"/>
      <c r="D348" s="1055"/>
      <c r="E348" s="1055"/>
      <c r="F348" s="1055"/>
      <c r="G348" s="1055"/>
      <c r="H348" s="1055"/>
      <c r="I348" s="1055"/>
      <c r="J348" s="1055"/>
      <c r="K348" s="1055"/>
      <c r="L348" s="1055"/>
      <c r="M348" s="1055"/>
      <c r="N348" s="1055"/>
      <c r="O348" s="1055" t="str">
        <f>B348</f>
        <v>PERÍODO DE REFERÊNCIA</v>
      </c>
      <c r="P348" s="1056"/>
    </row>
    <row r="349" spans="2:16" x14ac:dyDescent="0.25">
      <c r="B349" s="1012" t="s">
        <v>234</v>
      </c>
      <c r="C349" s="1013"/>
      <c r="D349" s="1013"/>
      <c r="E349" s="1013"/>
      <c r="F349" s="1013"/>
      <c r="G349" s="1013"/>
      <c r="H349" s="1014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25">
      <c r="B350" s="122">
        <v>1</v>
      </c>
      <c r="C350" s="1034" t="str">
        <f>IF(ISBLANK('M&amp;V (ORÇ)'!C335)," ",'M&amp;V (ORÇ)'!C335)</f>
        <v xml:space="preserve"> </v>
      </c>
      <c r="D350" s="1035"/>
      <c r="E350" s="1035"/>
      <c r="F350" s="1035"/>
      <c r="G350" s="1035"/>
      <c r="H350" s="1036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25">
      <c r="B351" s="122">
        <v>2</v>
      </c>
      <c r="C351" s="1034" t="str">
        <f>IF(ISBLANK('M&amp;V (ORÇ)'!C336)," ",'M&amp;V (ORÇ)'!C336)</f>
        <v xml:space="preserve"> </v>
      </c>
      <c r="D351" s="1035"/>
      <c r="E351" s="1035"/>
      <c r="F351" s="1035"/>
      <c r="G351" s="1035"/>
      <c r="H351" s="1036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25">
      <c r="B352" s="122">
        <v>3</v>
      </c>
      <c r="C352" s="1034" t="str">
        <f>IF(ISBLANK('M&amp;V (ORÇ)'!C337)," ",'M&amp;V (ORÇ)'!C337)</f>
        <v xml:space="preserve"> </v>
      </c>
      <c r="D352" s="1035"/>
      <c r="E352" s="1035"/>
      <c r="F352" s="1035"/>
      <c r="G352" s="1035"/>
      <c r="H352" s="1036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25">
      <c r="B353" s="122">
        <v>4</v>
      </c>
      <c r="C353" s="1034" t="str">
        <f>IF(ISBLANK('M&amp;V (ORÇ)'!C338)," ",'M&amp;V (ORÇ)'!C338)</f>
        <v xml:space="preserve"> </v>
      </c>
      <c r="D353" s="1035"/>
      <c r="E353" s="1035"/>
      <c r="F353" s="1035"/>
      <c r="G353" s="1035"/>
      <c r="H353" s="1036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25">
      <c r="B354" s="122">
        <v>5</v>
      </c>
      <c r="C354" s="1034" t="str">
        <f>IF(ISBLANK('M&amp;V (ORÇ)'!C339)," ",'M&amp;V (ORÇ)'!C339)</f>
        <v xml:space="preserve"> </v>
      </c>
      <c r="D354" s="1035"/>
      <c r="E354" s="1035"/>
      <c r="F354" s="1035"/>
      <c r="G354" s="1035"/>
      <c r="H354" s="1036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25">
      <c r="B355" s="122">
        <v>6</v>
      </c>
      <c r="C355" s="1034" t="str">
        <f>IF(ISBLANK('M&amp;V (ORÇ)'!C340)," ",'M&amp;V (ORÇ)'!C340)</f>
        <v xml:space="preserve"> </v>
      </c>
      <c r="D355" s="1035"/>
      <c r="E355" s="1035"/>
      <c r="F355" s="1035"/>
      <c r="G355" s="1035"/>
      <c r="H355" s="1036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25">
      <c r="B356" s="122">
        <v>7</v>
      </c>
      <c r="C356" s="1034" t="str">
        <f>IF(ISBLANK('M&amp;V (ORÇ)'!C341)," ",'M&amp;V (ORÇ)'!C341)</f>
        <v xml:space="preserve"> </v>
      </c>
      <c r="D356" s="1035"/>
      <c r="E356" s="1035"/>
      <c r="F356" s="1035"/>
      <c r="G356" s="1035"/>
      <c r="H356" s="1036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25">
      <c r="B357" s="122">
        <v>8</v>
      </c>
      <c r="C357" s="1034" t="str">
        <f>IF(ISBLANK('M&amp;V (ORÇ)'!C342)," ",'M&amp;V (ORÇ)'!C342)</f>
        <v xml:space="preserve"> </v>
      </c>
      <c r="D357" s="1035"/>
      <c r="E357" s="1035"/>
      <c r="F357" s="1035"/>
      <c r="G357" s="1035"/>
      <c r="H357" s="1036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25">
      <c r="B358" s="122">
        <v>9</v>
      </c>
      <c r="C358" s="1034" t="str">
        <f>IF(ISBLANK('M&amp;V (ORÇ)'!C343)," ",'M&amp;V (ORÇ)'!C343)</f>
        <v xml:space="preserve"> </v>
      </c>
      <c r="D358" s="1035"/>
      <c r="E358" s="1035"/>
      <c r="F358" s="1035"/>
      <c r="G358" s="1035"/>
      <c r="H358" s="1036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25">
      <c r="B359" s="122">
        <v>10</v>
      </c>
      <c r="C359" s="1034" t="str">
        <f>IF(ISBLANK('M&amp;V (ORÇ)'!C344)," ",'M&amp;V (ORÇ)'!C344)</f>
        <v xml:space="preserve"> </v>
      </c>
      <c r="D359" s="1035"/>
      <c r="E359" s="1035"/>
      <c r="F359" s="1035"/>
      <c r="G359" s="1035"/>
      <c r="H359" s="1036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25">
      <c r="B360" s="122">
        <v>11</v>
      </c>
      <c r="C360" s="1034" t="str">
        <f>IF(ISBLANK('M&amp;V (ORÇ)'!C345)," ",'M&amp;V (ORÇ)'!C345)</f>
        <v xml:space="preserve"> </v>
      </c>
      <c r="D360" s="1035"/>
      <c r="E360" s="1035"/>
      <c r="F360" s="1035"/>
      <c r="G360" s="1035"/>
      <c r="H360" s="1036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25">
      <c r="B361" s="122">
        <v>12</v>
      </c>
      <c r="C361" s="1034" t="str">
        <f>IF(ISBLANK('M&amp;V (ORÇ)'!C346)," ",'M&amp;V (ORÇ)'!C346)</f>
        <v xml:space="preserve"> </v>
      </c>
      <c r="D361" s="1035"/>
      <c r="E361" s="1035"/>
      <c r="F361" s="1035"/>
      <c r="G361" s="1035"/>
      <c r="H361" s="1036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25">
      <c r="B362" s="122">
        <v>13</v>
      </c>
      <c r="C362" s="1034" t="str">
        <f>IF(ISBLANK('M&amp;V (ORÇ)'!C347)," ",'M&amp;V (ORÇ)'!C347)</f>
        <v xml:space="preserve"> </v>
      </c>
      <c r="D362" s="1035"/>
      <c r="E362" s="1035"/>
      <c r="F362" s="1035"/>
      <c r="G362" s="1035"/>
      <c r="H362" s="1036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25">
      <c r="B363" s="122">
        <v>14</v>
      </c>
      <c r="C363" s="1034" t="str">
        <f>IF(ISBLANK('M&amp;V (ORÇ)'!C348)," ",'M&amp;V (ORÇ)'!C348)</f>
        <v xml:space="preserve"> </v>
      </c>
      <c r="D363" s="1035"/>
      <c r="E363" s="1035"/>
      <c r="F363" s="1035"/>
      <c r="G363" s="1035"/>
      <c r="H363" s="1036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25">
      <c r="B364" s="122">
        <v>15</v>
      </c>
      <c r="C364" s="1034" t="str">
        <f>IF(ISBLANK('M&amp;V (ORÇ)'!C349)," ",'M&amp;V (ORÇ)'!C349)</f>
        <v xml:space="preserve"> </v>
      </c>
      <c r="D364" s="1035"/>
      <c r="E364" s="1035"/>
      <c r="F364" s="1035"/>
      <c r="G364" s="1035"/>
      <c r="H364" s="1036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25">
      <c r="B365" s="122">
        <v>16</v>
      </c>
      <c r="C365" s="1034" t="str">
        <f>IF(ISBLANK('M&amp;V (ORÇ)'!C350)," ",'M&amp;V (ORÇ)'!C350)</f>
        <v xml:space="preserve"> </v>
      </c>
      <c r="D365" s="1035"/>
      <c r="E365" s="1035"/>
      <c r="F365" s="1035"/>
      <c r="G365" s="1035"/>
      <c r="H365" s="1036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25">
      <c r="B366" s="122">
        <v>17</v>
      </c>
      <c r="C366" s="1034" t="str">
        <f>IF(ISBLANK('M&amp;V (ORÇ)'!C351)," ",'M&amp;V (ORÇ)'!C351)</f>
        <v xml:space="preserve"> </v>
      </c>
      <c r="D366" s="1035"/>
      <c r="E366" s="1035"/>
      <c r="F366" s="1035"/>
      <c r="G366" s="1035"/>
      <c r="H366" s="1036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25">
      <c r="B367" s="122">
        <v>18</v>
      </c>
      <c r="C367" s="1034" t="str">
        <f>IF(ISBLANK('M&amp;V (ORÇ)'!C352)," ",'M&amp;V (ORÇ)'!C352)</f>
        <v xml:space="preserve"> </v>
      </c>
      <c r="D367" s="1035"/>
      <c r="E367" s="1035"/>
      <c r="F367" s="1035"/>
      <c r="G367" s="1035"/>
      <c r="H367" s="1036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25">
      <c r="B368" s="122">
        <v>19</v>
      </c>
      <c r="C368" s="1034" t="str">
        <f>IF(ISBLANK('M&amp;V (ORÇ)'!C353)," ",'M&amp;V (ORÇ)'!C353)</f>
        <v xml:space="preserve"> </v>
      </c>
      <c r="D368" s="1035"/>
      <c r="E368" s="1035"/>
      <c r="F368" s="1035"/>
      <c r="G368" s="1035"/>
      <c r="H368" s="1036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25">
      <c r="B369" s="122">
        <v>20</v>
      </c>
      <c r="C369" s="1034" t="str">
        <f>IF(ISBLANK('M&amp;V (ORÇ)'!C354)," ",'M&amp;V (ORÇ)'!C354)</f>
        <v xml:space="preserve"> </v>
      </c>
      <c r="D369" s="1035"/>
      <c r="E369" s="1035"/>
      <c r="F369" s="1035"/>
      <c r="G369" s="1035"/>
      <c r="H369" s="1036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25">
      <c r="B370" s="126"/>
      <c r="C370" s="1037" t="s">
        <v>254</v>
      </c>
      <c r="D370" s="1037"/>
      <c r="E370" s="1037"/>
      <c r="F370" s="1037"/>
      <c r="G370" s="1037"/>
      <c r="H370" s="1037"/>
      <c r="I370" s="1037"/>
      <c r="J370" s="1037"/>
      <c r="K370" s="1037"/>
      <c r="L370" s="1038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25">
      <c r="B371" s="1054" t="s">
        <v>242</v>
      </c>
      <c r="C371" s="1055"/>
      <c r="D371" s="1055"/>
      <c r="E371" s="1055"/>
      <c r="F371" s="1055"/>
      <c r="G371" s="1055"/>
      <c r="H371" s="1055"/>
      <c r="I371" s="1055"/>
      <c r="J371" s="1055"/>
      <c r="K371" s="1055"/>
      <c r="L371" s="1055"/>
      <c r="M371" s="1055"/>
      <c r="N371" s="1055"/>
      <c r="O371" s="1055" t="str">
        <f>B371</f>
        <v>PERÍODO PÓS-RETROFIT</v>
      </c>
      <c r="P371" s="1056"/>
    </row>
    <row r="372" spans="2:16" x14ac:dyDescent="0.25">
      <c r="B372" s="1012" t="s">
        <v>234</v>
      </c>
      <c r="C372" s="1013"/>
      <c r="D372" s="1013"/>
      <c r="E372" s="1013"/>
      <c r="F372" s="1013"/>
      <c r="G372" s="1013"/>
      <c r="H372" s="1014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25">
      <c r="B373" s="122">
        <v>1</v>
      </c>
      <c r="C373" s="1034" t="str">
        <f>IF(ISBLANK('M&amp;V (ORÇ)'!C357)," ",'M&amp;V (ORÇ)'!C357)</f>
        <v xml:space="preserve"> </v>
      </c>
      <c r="D373" s="1035"/>
      <c r="E373" s="1035"/>
      <c r="F373" s="1035"/>
      <c r="G373" s="1035"/>
      <c r="H373" s="1036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25">
      <c r="B374" s="122">
        <v>2</v>
      </c>
      <c r="C374" s="1034" t="str">
        <f>IF(ISBLANK('M&amp;V (ORÇ)'!C358)," ",'M&amp;V (ORÇ)'!C358)</f>
        <v xml:space="preserve"> </v>
      </c>
      <c r="D374" s="1035"/>
      <c r="E374" s="1035"/>
      <c r="F374" s="1035"/>
      <c r="G374" s="1035"/>
      <c r="H374" s="1036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25">
      <c r="B375" s="122">
        <v>3</v>
      </c>
      <c r="C375" s="1034" t="str">
        <f>IF(ISBLANK('M&amp;V (ORÇ)'!C359)," ",'M&amp;V (ORÇ)'!C359)</f>
        <v xml:space="preserve"> </v>
      </c>
      <c r="D375" s="1035"/>
      <c r="E375" s="1035"/>
      <c r="F375" s="1035"/>
      <c r="G375" s="1035"/>
      <c r="H375" s="1036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25">
      <c r="B376" s="122">
        <v>4</v>
      </c>
      <c r="C376" s="1034" t="str">
        <f>IF(ISBLANK('M&amp;V (ORÇ)'!C360)," ",'M&amp;V (ORÇ)'!C360)</f>
        <v xml:space="preserve"> </v>
      </c>
      <c r="D376" s="1035"/>
      <c r="E376" s="1035"/>
      <c r="F376" s="1035"/>
      <c r="G376" s="1035"/>
      <c r="H376" s="1036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25">
      <c r="B377" s="122">
        <v>5</v>
      </c>
      <c r="C377" s="1034" t="str">
        <f>IF(ISBLANK('M&amp;V (ORÇ)'!C361)," ",'M&amp;V (ORÇ)'!C361)</f>
        <v xml:space="preserve"> </v>
      </c>
      <c r="D377" s="1035"/>
      <c r="E377" s="1035"/>
      <c r="F377" s="1035"/>
      <c r="G377" s="1035"/>
      <c r="H377" s="1036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25">
      <c r="B378" s="122">
        <v>6</v>
      </c>
      <c r="C378" s="1034" t="str">
        <f>IF(ISBLANK('M&amp;V (ORÇ)'!C362)," ",'M&amp;V (ORÇ)'!C362)</f>
        <v xml:space="preserve"> </v>
      </c>
      <c r="D378" s="1035"/>
      <c r="E378" s="1035"/>
      <c r="F378" s="1035"/>
      <c r="G378" s="1035"/>
      <c r="H378" s="1036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25">
      <c r="B379" s="122">
        <v>7</v>
      </c>
      <c r="C379" s="1034" t="str">
        <f>IF(ISBLANK('M&amp;V (ORÇ)'!C363)," ",'M&amp;V (ORÇ)'!C363)</f>
        <v xml:space="preserve"> </v>
      </c>
      <c r="D379" s="1035"/>
      <c r="E379" s="1035"/>
      <c r="F379" s="1035"/>
      <c r="G379" s="1035"/>
      <c r="H379" s="1036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25">
      <c r="B380" s="122">
        <v>8</v>
      </c>
      <c r="C380" s="1034" t="str">
        <f>IF(ISBLANK('M&amp;V (ORÇ)'!C364)," ",'M&amp;V (ORÇ)'!C364)</f>
        <v xml:space="preserve"> </v>
      </c>
      <c r="D380" s="1035"/>
      <c r="E380" s="1035"/>
      <c r="F380" s="1035"/>
      <c r="G380" s="1035"/>
      <c r="H380" s="1036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25">
      <c r="B381" s="122">
        <v>9</v>
      </c>
      <c r="C381" s="1034" t="str">
        <f>IF(ISBLANK('M&amp;V (ORÇ)'!C365)," ",'M&amp;V (ORÇ)'!C365)</f>
        <v xml:space="preserve"> </v>
      </c>
      <c r="D381" s="1035"/>
      <c r="E381" s="1035"/>
      <c r="F381" s="1035"/>
      <c r="G381" s="1035"/>
      <c r="H381" s="1036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25">
      <c r="B382" s="122">
        <v>10</v>
      </c>
      <c r="C382" s="1034" t="str">
        <f>IF(ISBLANK('M&amp;V (ORÇ)'!C366)," ",'M&amp;V (ORÇ)'!C366)</f>
        <v xml:space="preserve"> </v>
      </c>
      <c r="D382" s="1035"/>
      <c r="E382" s="1035"/>
      <c r="F382" s="1035"/>
      <c r="G382" s="1035"/>
      <c r="H382" s="1036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25">
      <c r="B383" s="122">
        <v>11</v>
      </c>
      <c r="C383" s="1034" t="str">
        <f>IF(ISBLANK('M&amp;V (ORÇ)'!C367)," ",'M&amp;V (ORÇ)'!C367)</f>
        <v xml:space="preserve"> </v>
      </c>
      <c r="D383" s="1035"/>
      <c r="E383" s="1035"/>
      <c r="F383" s="1035"/>
      <c r="G383" s="1035"/>
      <c r="H383" s="1036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25">
      <c r="B384" s="122">
        <v>12</v>
      </c>
      <c r="C384" s="1034" t="str">
        <f>IF(ISBLANK('M&amp;V (ORÇ)'!C368)," ",'M&amp;V (ORÇ)'!C368)</f>
        <v xml:space="preserve"> </v>
      </c>
      <c r="D384" s="1035"/>
      <c r="E384" s="1035"/>
      <c r="F384" s="1035"/>
      <c r="G384" s="1035"/>
      <c r="H384" s="1036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25">
      <c r="B385" s="122">
        <v>13</v>
      </c>
      <c r="C385" s="1034" t="str">
        <f>IF(ISBLANK('M&amp;V (ORÇ)'!C369)," ",'M&amp;V (ORÇ)'!C369)</f>
        <v xml:space="preserve"> </v>
      </c>
      <c r="D385" s="1035"/>
      <c r="E385" s="1035"/>
      <c r="F385" s="1035"/>
      <c r="G385" s="1035"/>
      <c r="H385" s="1036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25">
      <c r="B386" s="122">
        <v>14</v>
      </c>
      <c r="C386" s="1034" t="str">
        <f>IF(ISBLANK('M&amp;V (ORÇ)'!C370)," ",'M&amp;V (ORÇ)'!C370)</f>
        <v xml:space="preserve"> </v>
      </c>
      <c r="D386" s="1035"/>
      <c r="E386" s="1035"/>
      <c r="F386" s="1035"/>
      <c r="G386" s="1035"/>
      <c r="H386" s="1036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25">
      <c r="B387" s="122">
        <v>15</v>
      </c>
      <c r="C387" s="1034" t="str">
        <f>IF(ISBLANK('M&amp;V (ORÇ)'!C371)," ",'M&amp;V (ORÇ)'!C371)</f>
        <v xml:space="preserve"> </v>
      </c>
      <c r="D387" s="1035"/>
      <c r="E387" s="1035"/>
      <c r="F387" s="1035"/>
      <c r="G387" s="1035"/>
      <c r="H387" s="1036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25">
      <c r="B388" s="122">
        <v>16</v>
      </c>
      <c r="C388" s="1034" t="str">
        <f>IF(ISBLANK('M&amp;V (ORÇ)'!C372)," ",'M&amp;V (ORÇ)'!C372)</f>
        <v xml:space="preserve"> </v>
      </c>
      <c r="D388" s="1035"/>
      <c r="E388" s="1035"/>
      <c r="F388" s="1035"/>
      <c r="G388" s="1035"/>
      <c r="H388" s="1036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25">
      <c r="B389" s="122">
        <v>17</v>
      </c>
      <c r="C389" s="1034" t="str">
        <f>IF(ISBLANK('M&amp;V (ORÇ)'!C373)," ",'M&amp;V (ORÇ)'!C373)</f>
        <v xml:space="preserve"> </v>
      </c>
      <c r="D389" s="1035"/>
      <c r="E389" s="1035"/>
      <c r="F389" s="1035"/>
      <c r="G389" s="1035"/>
      <c r="H389" s="1036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25">
      <c r="B390" s="122">
        <v>18</v>
      </c>
      <c r="C390" s="1034" t="str">
        <f>IF(ISBLANK('M&amp;V (ORÇ)'!C374)," ",'M&amp;V (ORÇ)'!C374)</f>
        <v xml:space="preserve"> </v>
      </c>
      <c r="D390" s="1035"/>
      <c r="E390" s="1035"/>
      <c r="F390" s="1035"/>
      <c r="G390" s="1035"/>
      <c r="H390" s="1036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25">
      <c r="B391" s="122">
        <v>19</v>
      </c>
      <c r="C391" s="1034" t="str">
        <f>IF(ISBLANK('M&amp;V (ORÇ)'!C375)," ",'M&amp;V (ORÇ)'!C375)</f>
        <v xml:space="preserve"> </v>
      </c>
      <c r="D391" s="1035"/>
      <c r="E391" s="1035"/>
      <c r="F391" s="1035"/>
      <c r="G391" s="1035"/>
      <c r="H391" s="1036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25">
      <c r="B392" s="122">
        <v>20</v>
      </c>
      <c r="C392" s="1034" t="str">
        <f>IF(ISBLANK('M&amp;V (ORÇ)'!C376)," ",'M&amp;V (ORÇ)'!C376)</f>
        <v xml:space="preserve"> </v>
      </c>
      <c r="D392" s="1035"/>
      <c r="E392" s="1035"/>
      <c r="F392" s="1035"/>
      <c r="G392" s="1035"/>
      <c r="H392" s="1036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25">
      <c r="B393" s="126"/>
      <c r="C393" s="1037" t="s">
        <v>255</v>
      </c>
      <c r="D393" s="1037"/>
      <c r="E393" s="1037"/>
      <c r="F393" s="1037"/>
      <c r="G393" s="1037"/>
      <c r="H393" s="1037"/>
      <c r="I393" s="1037"/>
      <c r="J393" s="1037"/>
      <c r="K393" s="1037"/>
      <c r="L393" s="1038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25">
      <c r="B394" s="129"/>
      <c r="C394" s="1061" t="s">
        <v>256</v>
      </c>
      <c r="D394" s="1061"/>
      <c r="E394" s="1061"/>
      <c r="F394" s="1061"/>
      <c r="G394" s="1061"/>
      <c r="H394" s="1061"/>
      <c r="I394" s="1061"/>
      <c r="J394" s="1061"/>
      <c r="K394" s="1061"/>
      <c r="L394" s="1062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25">
      <c r="B395" s="1016" t="s">
        <v>688</v>
      </c>
      <c r="C395" s="1017"/>
      <c r="D395" s="1017"/>
      <c r="E395" s="1017"/>
      <c r="F395" s="1017"/>
      <c r="G395" s="1017"/>
      <c r="H395" s="1017"/>
      <c r="I395" s="1017"/>
      <c r="J395" s="1017"/>
      <c r="K395" s="1017"/>
      <c r="L395" s="1017"/>
      <c r="M395" s="1017"/>
      <c r="N395" s="1017"/>
      <c r="O395" s="1017"/>
      <c r="P395" s="1018"/>
    </row>
    <row r="396" spans="2:16" x14ac:dyDescent="0.25">
      <c r="B396" s="1054" t="s">
        <v>233</v>
      </c>
      <c r="C396" s="1055"/>
      <c r="D396" s="1055"/>
      <c r="E396" s="1055"/>
      <c r="F396" s="1055"/>
      <c r="G396" s="1055"/>
      <c r="H396" s="1055"/>
      <c r="I396" s="1055"/>
      <c r="J396" s="1055"/>
      <c r="K396" s="1055"/>
      <c r="L396" s="1055"/>
      <c r="M396" s="1055"/>
      <c r="N396" s="1055"/>
      <c r="O396" s="1055" t="str">
        <f>B396</f>
        <v>PERÍODO DE REFERÊNCIA</v>
      </c>
      <c r="P396" s="1056"/>
    </row>
    <row r="397" spans="2:16" x14ac:dyDescent="0.25">
      <c r="B397" s="1012" t="s">
        <v>234</v>
      </c>
      <c r="C397" s="1013"/>
      <c r="D397" s="1013"/>
      <c r="E397" s="1013"/>
      <c r="F397" s="1013"/>
      <c r="G397" s="1013"/>
      <c r="H397" s="1014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25">
      <c r="B398" s="122">
        <v>1</v>
      </c>
      <c r="C398" s="1034" t="str">
        <f>IF(ISBLANK('M&amp;V (ORÇ)'!C380)," ",'M&amp;V (ORÇ)'!C380)</f>
        <v xml:space="preserve"> </v>
      </c>
      <c r="D398" s="1035"/>
      <c r="E398" s="1035"/>
      <c r="F398" s="1035"/>
      <c r="G398" s="1035"/>
      <c r="H398" s="1036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25">
      <c r="B399" s="122">
        <v>2</v>
      </c>
      <c r="C399" s="1034" t="str">
        <f>IF(ISBLANK('M&amp;V (ORÇ)'!C381)," ",'M&amp;V (ORÇ)'!C381)</f>
        <v xml:space="preserve"> </v>
      </c>
      <c r="D399" s="1035"/>
      <c r="E399" s="1035"/>
      <c r="F399" s="1035"/>
      <c r="G399" s="1035"/>
      <c r="H399" s="1036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25">
      <c r="B400" s="122">
        <v>3</v>
      </c>
      <c r="C400" s="1034" t="str">
        <f>IF(ISBLANK('M&amp;V (ORÇ)'!C382)," ",'M&amp;V (ORÇ)'!C382)</f>
        <v xml:space="preserve"> </v>
      </c>
      <c r="D400" s="1035"/>
      <c r="E400" s="1035"/>
      <c r="F400" s="1035"/>
      <c r="G400" s="1035"/>
      <c r="H400" s="1036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25">
      <c r="B401" s="122">
        <v>4</v>
      </c>
      <c r="C401" s="1034" t="str">
        <f>IF(ISBLANK('M&amp;V (ORÇ)'!C383)," ",'M&amp;V (ORÇ)'!C383)</f>
        <v xml:space="preserve"> </v>
      </c>
      <c r="D401" s="1035"/>
      <c r="E401" s="1035"/>
      <c r="F401" s="1035"/>
      <c r="G401" s="1035"/>
      <c r="H401" s="1036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25">
      <c r="B402" s="122">
        <v>5</v>
      </c>
      <c r="C402" s="1034" t="str">
        <f>IF(ISBLANK('M&amp;V (ORÇ)'!C384)," ",'M&amp;V (ORÇ)'!C384)</f>
        <v xml:space="preserve"> </v>
      </c>
      <c r="D402" s="1035"/>
      <c r="E402" s="1035"/>
      <c r="F402" s="1035"/>
      <c r="G402" s="1035"/>
      <c r="H402" s="1036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25">
      <c r="B403" s="122">
        <v>6</v>
      </c>
      <c r="C403" s="1034" t="str">
        <f>IF(ISBLANK('M&amp;V (ORÇ)'!C385)," ",'M&amp;V (ORÇ)'!C385)</f>
        <v xml:space="preserve"> </v>
      </c>
      <c r="D403" s="1035"/>
      <c r="E403" s="1035"/>
      <c r="F403" s="1035"/>
      <c r="G403" s="1035"/>
      <c r="H403" s="1036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25">
      <c r="B404" s="122">
        <v>7</v>
      </c>
      <c r="C404" s="1034" t="str">
        <f>IF(ISBLANK('M&amp;V (ORÇ)'!C386)," ",'M&amp;V (ORÇ)'!C386)</f>
        <v xml:space="preserve"> </v>
      </c>
      <c r="D404" s="1035"/>
      <c r="E404" s="1035"/>
      <c r="F404" s="1035"/>
      <c r="G404" s="1035"/>
      <c r="H404" s="1036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25">
      <c r="B405" s="122">
        <v>8</v>
      </c>
      <c r="C405" s="1034" t="str">
        <f>IF(ISBLANK('M&amp;V (ORÇ)'!C387)," ",'M&amp;V (ORÇ)'!C387)</f>
        <v xml:space="preserve"> </v>
      </c>
      <c r="D405" s="1035"/>
      <c r="E405" s="1035"/>
      <c r="F405" s="1035"/>
      <c r="G405" s="1035"/>
      <c r="H405" s="1036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25">
      <c r="B406" s="122">
        <v>9</v>
      </c>
      <c r="C406" s="1034" t="str">
        <f>IF(ISBLANK('M&amp;V (ORÇ)'!C388)," ",'M&amp;V (ORÇ)'!C388)</f>
        <v xml:space="preserve"> </v>
      </c>
      <c r="D406" s="1035"/>
      <c r="E406" s="1035"/>
      <c r="F406" s="1035"/>
      <c r="G406" s="1035"/>
      <c r="H406" s="1036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25">
      <c r="B407" s="122">
        <v>10</v>
      </c>
      <c r="C407" s="1034" t="str">
        <f>IF(ISBLANK('M&amp;V (ORÇ)'!C389)," ",'M&amp;V (ORÇ)'!C389)</f>
        <v xml:space="preserve"> </v>
      </c>
      <c r="D407" s="1035"/>
      <c r="E407" s="1035"/>
      <c r="F407" s="1035"/>
      <c r="G407" s="1035"/>
      <c r="H407" s="1036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25">
      <c r="B408" s="122">
        <v>11</v>
      </c>
      <c r="C408" s="1034" t="str">
        <f>IF(ISBLANK('M&amp;V (ORÇ)'!C390)," ",'M&amp;V (ORÇ)'!C390)</f>
        <v xml:space="preserve"> </v>
      </c>
      <c r="D408" s="1035"/>
      <c r="E408" s="1035"/>
      <c r="F408" s="1035"/>
      <c r="G408" s="1035"/>
      <c r="H408" s="1036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25">
      <c r="B409" s="122">
        <v>12</v>
      </c>
      <c r="C409" s="1034" t="str">
        <f>IF(ISBLANK('M&amp;V (ORÇ)'!C391)," ",'M&amp;V (ORÇ)'!C391)</f>
        <v xml:space="preserve"> </v>
      </c>
      <c r="D409" s="1035"/>
      <c r="E409" s="1035"/>
      <c r="F409" s="1035"/>
      <c r="G409" s="1035"/>
      <c r="H409" s="1036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25">
      <c r="B410" s="122">
        <v>13</v>
      </c>
      <c r="C410" s="1034" t="str">
        <f>IF(ISBLANK('M&amp;V (ORÇ)'!C392)," ",'M&amp;V (ORÇ)'!C392)</f>
        <v xml:space="preserve"> </v>
      </c>
      <c r="D410" s="1035"/>
      <c r="E410" s="1035"/>
      <c r="F410" s="1035"/>
      <c r="G410" s="1035"/>
      <c r="H410" s="1036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25">
      <c r="B411" s="122">
        <v>14</v>
      </c>
      <c r="C411" s="1034" t="str">
        <f>IF(ISBLANK('M&amp;V (ORÇ)'!C393)," ",'M&amp;V (ORÇ)'!C393)</f>
        <v xml:space="preserve"> </v>
      </c>
      <c r="D411" s="1035"/>
      <c r="E411" s="1035"/>
      <c r="F411" s="1035"/>
      <c r="G411" s="1035"/>
      <c r="H411" s="1036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25">
      <c r="B412" s="122">
        <v>15</v>
      </c>
      <c r="C412" s="1034" t="str">
        <f>IF(ISBLANK('M&amp;V (ORÇ)'!C394)," ",'M&amp;V (ORÇ)'!C394)</f>
        <v xml:space="preserve"> </v>
      </c>
      <c r="D412" s="1035"/>
      <c r="E412" s="1035"/>
      <c r="F412" s="1035"/>
      <c r="G412" s="1035"/>
      <c r="H412" s="1036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25">
      <c r="B413" s="122">
        <v>16</v>
      </c>
      <c r="C413" s="1034" t="str">
        <f>IF(ISBLANK('M&amp;V (ORÇ)'!C395)," ",'M&amp;V (ORÇ)'!C395)</f>
        <v xml:space="preserve"> </v>
      </c>
      <c r="D413" s="1035"/>
      <c r="E413" s="1035"/>
      <c r="F413" s="1035"/>
      <c r="G413" s="1035"/>
      <c r="H413" s="1036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25">
      <c r="B414" s="122">
        <v>17</v>
      </c>
      <c r="C414" s="1034" t="str">
        <f>IF(ISBLANK('M&amp;V (ORÇ)'!C396)," ",'M&amp;V (ORÇ)'!C396)</f>
        <v xml:space="preserve"> </v>
      </c>
      <c r="D414" s="1035"/>
      <c r="E414" s="1035"/>
      <c r="F414" s="1035"/>
      <c r="G414" s="1035"/>
      <c r="H414" s="1036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25">
      <c r="B415" s="122">
        <v>18</v>
      </c>
      <c r="C415" s="1034" t="str">
        <f>IF(ISBLANK('M&amp;V (ORÇ)'!C397)," ",'M&amp;V (ORÇ)'!C397)</f>
        <v xml:space="preserve"> </v>
      </c>
      <c r="D415" s="1035"/>
      <c r="E415" s="1035"/>
      <c r="F415" s="1035"/>
      <c r="G415" s="1035"/>
      <c r="H415" s="1036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25">
      <c r="B416" s="122">
        <v>19</v>
      </c>
      <c r="C416" s="1034" t="str">
        <f>IF(ISBLANK('M&amp;V (ORÇ)'!C398)," ",'M&amp;V (ORÇ)'!C398)</f>
        <v xml:space="preserve"> </v>
      </c>
      <c r="D416" s="1035"/>
      <c r="E416" s="1035"/>
      <c r="F416" s="1035"/>
      <c r="G416" s="1035"/>
      <c r="H416" s="1036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25">
      <c r="B417" s="122">
        <v>20</v>
      </c>
      <c r="C417" s="1034" t="str">
        <f>IF(ISBLANK('M&amp;V (ORÇ)'!C399)," ",'M&amp;V (ORÇ)'!C399)</f>
        <v xml:space="preserve"> </v>
      </c>
      <c r="D417" s="1035"/>
      <c r="E417" s="1035"/>
      <c r="F417" s="1035"/>
      <c r="G417" s="1035"/>
      <c r="H417" s="1036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25">
      <c r="B418" s="126"/>
      <c r="C418" s="1037" t="s">
        <v>257</v>
      </c>
      <c r="D418" s="1037"/>
      <c r="E418" s="1037"/>
      <c r="F418" s="1037"/>
      <c r="G418" s="1037"/>
      <c r="H418" s="1037"/>
      <c r="I418" s="1037"/>
      <c r="J418" s="1037"/>
      <c r="K418" s="1037"/>
      <c r="L418" s="1038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25">
      <c r="B419" s="1054" t="s">
        <v>242</v>
      </c>
      <c r="C419" s="1055"/>
      <c r="D419" s="1055"/>
      <c r="E419" s="1055"/>
      <c r="F419" s="1055"/>
      <c r="G419" s="1055"/>
      <c r="H419" s="1055"/>
      <c r="I419" s="1055"/>
      <c r="J419" s="1055"/>
      <c r="K419" s="1055"/>
      <c r="L419" s="1055"/>
      <c r="M419" s="1055"/>
      <c r="N419" s="1055"/>
      <c r="O419" s="1055" t="str">
        <f>B419</f>
        <v>PERÍODO PÓS-RETROFIT</v>
      </c>
      <c r="P419" s="1056"/>
    </row>
    <row r="420" spans="2:16" x14ac:dyDescent="0.25">
      <c r="B420" s="1012" t="s">
        <v>234</v>
      </c>
      <c r="C420" s="1013"/>
      <c r="D420" s="1013"/>
      <c r="E420" s="1013"/>
      <c r="F420" s="1013"/>
      <c r="G420" s="1013"/>
      <c r="H420" s="1014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25">
      <c r="B421" s="122">
        <v>1</v>
      </c>
      <c r="C421" s="1034" t="str">
        <f>IF(ISBLANK('M&amp;V (ORÇ)'!C402)," ",'M&amp;V (ORÇ)'!C402)</f>
        <v xml:space="preserve"> </v>
      </c>
      <c r="D421" s="1035"/>
      <c r="E421" s="1035"/>
      <c r="F421" s="1035"/>
      <c r="G421" s="1035"/>
      <c r="H421" s="1036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25">
      <c r="B422" s="122">
        <v>2</v>
      </c>
      <c r="C422" s="1034" t="str">
        <f>IF(ISBLANK('M&amp;V (ORÇ)'!C403)," ",'M&amp;V (ORÇ)'!C403)</f>
        <v xml:space="preserve"> </v>
      </c>
      <c r="D422" s="1035"/>
      <c r="E422" s="1035"/>
      <c r="F422" s="1035"/>
      <c r="G422" s="1035"/>
      <c r="H422" s="1036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25">
      <c r="B423" s="122">
        <v>3</v>
      </c>
      <c r="C423" s="1034" t="str">
        <f>IF(ISBLANK('M&amp;V (ORÇ)'!C404)," ",'M&amp;V (ORÇ)'!C404)</f>
        <v xml:space="preserve"> </v>
      </c>
      <c r="D423" s="1035"/>
      <c r="E423" s="1035"/>
      <c r="F423" s="1035"/>
      <c r="G423" s="1035"/>
      <c r="H423" s="1036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25">
      <c r="B424" s="122">
        <v>4</v>
      </c>
      <c r="C424" s="1034" t="str">
        <f>IF(ISBLANK('M&amp;V (ORÇ)'!C405)," ",'M&amp;V (ORÇ)'!C405)</f>
        <v xml:space="preserve"> </v>
      </c>
      <c r="D424" s="1035"/>
      <c r="E424" s="1035"/>
      <c r="F424" s="1035"/>
      <c r="G424" s="1035"/>
      <c r="H424" s="1036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25">
      <c r="B425" s="122">
        <v>5</v>
      </c>
      <c r="C425" s="1034" t="str">
        <f>IF(ISBLANK('M&amp;V (ORÇ)'!C406)," ",'M&amp;V (ORÇ)'!C406)</f>
        <v xml:space="preserve"> </v>
      </c>
      <c r="D425" s="1035"/>
      <c r="E425" s="1035"/>
      <c r="F425" s="1035"/>
      <c r="G425" s="1035"/>
      <c r="H425" s="1036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25">
      <c r="B426" s="122">
        <v>6</v>
      </c>
      <c r="C426" s="1034" t="str">
        <f>IF(ISBLANK('M&amp;V (ORÇ)'!C407)," ",'M&amp;V (ORÇ)'!C407)</f>
        <v xml:space="preserve"> </v>
      </c>
      <c r="D426" s="1035"/>
      <c r="E426" s="1035"/>
      <c r="F426" s="1035"/>
      <c r="G426" s="1035"/>
      <c r="H426" s="1036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25">
      <c r="B427" s="122">
        <v>7</v>
      </c>
      <c r="C427" s="1034" t="str">
        <f>IF(ISBLANK('M&amp;V (ORÇ)'!C408)," ",'M&amp;V (ORÇ)'!C408)</f>
        <v xml:space="preserve"> </v>
      </c>
      <c r="D427" s="1035"/>
      <c r="E427" s="1035"/>
      <c r="F427" s="1035"/>
      <c r="G427" s="1035"/>
      <c r="H427" s="1036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25">
      <c r="B428" s="122">
        <v>8</v>
      </c>
      <c r="C428" s="1034" t="str">
        <f>IF(ISBLANK('M&amp;V (ORÇ)'!C409)," ",'M&amp;V (ORÇ)'!C409)</f>
        <v xml:space="preserve"> </v>
      </c>
      <c r="D428" s="1035"/>
      <c r="E428" s="1035"/>
      <c r="F428" s="1035"/>
      <c r="G428" s="1035"/>
      <c r="H428" s="1036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25">
      <c r="B429" s="122">
        <v>9</v>
      </c>
      <c r="C429" s="1034" t="str">
        <f>IF(ISBLANK('M&amp;V (ORÇ)'!C410)," ",'M&amp;V (ORÇ)'!C410)</f>
        <v xml:space="preserve"> </v>
      </c>
      <c r="D429" s="1035"/>
      <c r="E429" s="1035"/>
      <c r="F429" s="1035"/>
      <c r="G429" s="1035"/>
      <c r="H429" s="1036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25">
      <c r="B430" s="122">
        <v>10</v>
      </c>
      <c r="C430" s="1034" t="str">
        <f>IF(ISBLANK('M&amp;V (ORÇ)'!C411)," ",'M&amp;V (ORÇ)'!C411)</f>
        <v xml:space="preserve"> </v>
      </c>
      <c r="D430" s="1035"/>
      <c r="E430" s="1035"/>
      <c r="F430" s="1035"/>
      <c r="G430" s="1035"/>
      <c r="H430" s="1036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25">
      <c r="B431" s="122">
        <v>11</v>
      </c>
      <c r="C431" s="1034" t="str">
        <f>IF(ISBLANK('M&amp;V (ORÇ)'!C412)," ",'M&amp;V (ORÇ)'!C412)</f>
        <v xml:space="preserve"> </v>
      </c>
      <c r="D431" s="1035"/>
      <c r="E431" s="1035"/>
      <c r="F431" s="1035"/>
      <c r="G431" s="1035"/>
      <c r="H431" s="1036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25">
      <c r="B432" s="122">
        <v>12</v>
      </c>
      <c r="C432" s="1034" t="str">
        <f>IF(ISBLANK('M&amp;V (ORÇ)'!C413)," ",'M&amp;V (ORÇ)'!C413)</f>
        <v xml:space="preserve"> </v>
      </c>
      <c r="D432" s="1035"/>
      <c r="E432" s="1035"/>
      <c r="F432" s="1035"/>
      <c r="G432" s="1035"/>
      <c r="H432" s="1036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25">
      <c r="B433" s="122">
        <v>13</v>
      </c>
      <c r="C433" s="1034" t="str">
        <f>IF(ISBLANK('M&amp;V (ORÇ)'!C414)," ",'M&amp;V (ORÇ)'!C414)</f>
        <v xml:space="preserve"> </v>
      </c>
      <c r="D433" s="1035"/>
      <c r="E433" s="1035"/>
      <c r="F433" s="1035"/>
      <c r="G433" s="1035"/>
      <c r="H433" s="1036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25">
      <c r="B434" s="122">
        <v>14</v>
      </c>
      <c r="C434" s="1034" t="str">
        <f>IF(ISBLANK('M&amp;V (ORÇ)'!C415)," ",'M&amp;V (ORÇ)'!C415)</f>
        <v xml:space="preserve"> </v>
      </c>
      <c r="D434" s="1035"/>
      <c r="E434" s="1035"/>
      <c r="F434" s="1035"/>
      <c r="G434" s="1035"/>
      <c r="H434" s="1036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25">
      <c r="B435" s="122">
        <v>15</v>
      </c>
      <c r="C435" s="1034" t="str">
        <f>IF(ISBLANK('M&amp;V (ORÇ)'!C416)," ",'M&amp;V (ORÇ)'!C416)</f>
        <v xml:space="preserve"> </v>
      </c>
      <c r="D435" s="1035"/>
      <c r="E435" s="1035"/>
      <c r="F435" s="1035"/>
      <c r="G435" s="1035"/>
      <c r="H435" s="1036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25">
      <c r="B436" s="122">
        <v>16</v>
      </c>
      <c r="C436" s="1034" t="str">
        <f>IF(ISBLANK('M&amp;V (ORÇ)'!C417)," ",'M&amp;V (ORÇ)'!C417)</f>
        <v xml:space="preserve"> </v>
      </c>
      <c r="D436" s="1035"/>
      <c r="E436" s="1035"/>
      <c r="F436" s="1035"/>
      <c r="G436" s="1035"/>
      <c r="H436" s="1036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25">
      <c r="B437" s="122">
        <v>17</v>
      </c>
      <c r="C437" s="1034" t="str">
        <f>IF(ISBLANK('M&amp;V (ORÇ)'!C418)," ",'M&amp;V (ORÇ)'!C418)</f>
        <v xml:space="preserve"> </v>
      </c>
      <c r="D437" s="1035"/>
      <c r="E437" s="1035"/>
      <c r="F437" s="1035"/>
      <c r="G437" s="1035"/>
      <c r="H437" s="1036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25">
      <c r="B438" s="122">
        <v>18</v>
      </c>
      <c r="C438" s="1034" t="str">
        <f>IF(ISBLANK('M&amp;V (ORÇ)'!C419)," ",'M&amp;V (ORÇ)'!C419)</f>
        <v xml:space="preserve"> </v>
      </c>
      <c r="D438" s="1035"/>
      <c r="E438" s="1035"/>
      <c r="F438" s="1035"/>
      <c r="G438" s="1035"/>
      <c r="H438" s="1036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25">
      <c r="B439" s="122">
        <v>19</v>
      </c>
      <c r="C439" s="1034" t="str">
        <f>IF(ISBLANK('M&amp;V (ORÇ)'!C420)," ",'M&amp;V (ORÇ)'!C420)</f>
        <v xml:space="preserve"> </v>
      </c>
      <c r="D439" s="1035"/>
      <c r="E439" s="1035"/>
      <c r="F439" s="1035"/>
      <c r="G439" s="1035"/>
      <c r="H439" s="1036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25">
      <c r="B440" s="122">
        <v>20</v>
      </c>
      <c r="C440" s="1034" t="str">
        <f>IF(ISBLANK('M&amp;V (ORÇ)'!C421)," ",'M&amp;V (ORÇ)'!C421)</f>
        <v xml:space="preserve"> </v>
      </c>
      <c r="D440" s="1035"/>
      <c r="E440" s="1035"/>
      <c r="F440" s="1035"/>
      <c r="G440" s="1035"/>
      <c r="H440" s="1036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25">
      <c r="B441" s="126"/>
      <c r="C441" s="1037" t="s">
        <v>258</v>
      </c>
      <c r="D441" s="1037"/>
      <c r="E441" s="1037"/>
      <c r="F441" s="1037"/>
      <c r="G441" s="1037"/>
      <c r="H441" s="1037"/>
      <c r="I441" s="1037"/>
      <c r="J441" s="1037"/>
      <c r="K441" s="1037"/>
      <c r="L441" s="1038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25">
      <c r="B442" s="129"/>
      <c r="C442" s="1061" t="s">
        <v>259</v>
      </c>
      <c r="D442" s="1061"/>
      <c r="E442" s="1061"/>
      <c r="F442" s="1061"/>
      <c r="G442" s="1061"/>
      <c r="H442" s="1061"/>
      <c r="I442" s="1061"/>
      <c r="J442" s="1061"/>
      <c r="K442" s="1061"/>
      <c r="L442" s="1062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25">
      <c r="B443" s="1016" t="s">
        <v>991</v>
      </c>
      <c r="C443" s="1017"/>
      <c r="D443" s="1017"/>
      <c r="E443" s="1017"/>
      <c r="F443" s="1017"/>
      <c r="G443" s="1017"/>
      <c r="H443" s="1017"/>
      <c r="I443" s="1017"/>
      <c r="J443" s="1017"/>
      <c r="K443" s="1017"/>
      <c r="L443" s="1017"/>
      <c r="M443" s="1017"/>
      <c r="N443" s="1017"/>
      <c r="O443" s="1017"/>
      <c r="P443" s="1018"/>
    </row>
    <row r="444" spans="2:16" x14ac:dyDescent="0.25">
      <c r="B444" s="1054" t="s">
        <v>242</v>
      </c>
      <c r="C444" s="1055"/>
      <c r="D444" s="1055"/>
      <c r="E444" s="1055"/>
      <c r="F444" s="1055"/>
      <c r="G444" s="1055"/>
      <c r="H444" s="1055"/>
      <c r="I444" s="1055"/>
      <c r="J444" s="1055"/>
      <c r="K444" s="1055"/>
      <c r="L444" s="1055"/>
      <c r="M444" s="1055"/>
      <c r="N444" s="1055"/>
      <c r="O444" s="1055" t="str">
        <f>B444</f>
        <v>PERÍODO PÓS-RETROFIT</v>
      </c>
      <c r="P444" s="1056"/>
    </row>
    <row r="445" spans="2:16" x14ac:dyDescent="0.25">
      <c r="B445" s="1012" t="s">
        <v>234</v>
      </c>
      <c r="C445" s="1013"/>
      <c r="D445" s="1013"/>
      <c r="E445" s="1013"/>
      <c r="F445" s="1013"/>
      <c r="G445" s="1013"/>
      <c r="H445" s="1014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25">
      <c r="B446" s="122">
        <v>1</v>
      </c>
      <c r="C446" s="1034" t="str">
        <f>IF(ISBLANK('M&amp;V (ORÇ)'!C425)," ",'M&amp;V (ORÇ)'!C425)</f>
        <v xml:space="preserve"> </v>
      </c>
      <c r="D446" s="1035"/>
      <c r="E446" s="1035"/>
      <c r="F446" s="1035"/>
      <c r="G446" s="1035"/>
      <c r="H446" s="1036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25">
      <c r="B447" s="122">
        <v>2</v>
      </c>
      <c r="C447" s="1034" t="str">
        <f>IF(ISBLANK('M&amp;V (ORÇ)'!C426)," ",'M&amp;V (ORÇ)'!C426)</f>
        <v xml:space="preserve"> </v>
      </c>
      <c r="D447" s="1035"/>
      <c r="E447" s="1035"/>
      <c r="F447" s="1035"/>
      <c r="G447" s="1035"/>
      <c r="H447" s="1036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25">
      <c r="B448" s="122">
        <v>3</v>
      </c>
      <c r="C448" s="1034" t="str">
        <f>IF(ISBLANK('M&amp;V (ORÇ)'!C427)," ",'M&amp;V (ORÇ)'!C427)</f>
        <v xml:space="preserve"> </v>
      </c>
      <c r="D448" s="1035"/>
      <c r="E448" s="1035"/>
      <c r="F448" s="1035"/>
      <c r="G448" s="1035"/>
      <c r="H448" s="1036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25">
      <c r="B449" s="122">
        <v>4</v>
      </c>
      <c r="C449" s="1034" t="str">
        <f>IF(ISBLANK('M&amp;V (ORÇ)'!C428)," ",'M&amp;V (ORÇ)'!C428)</f>
        <v xml:space="preserve"> </v>
      </c>
      <c r="D449" s="1035"/>
      <c r="E449" s="1035"/>
      <c r="F449" s="1035"/>
      <c r="G449" s="1035"/>
      <c r="H449" s="1036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25">
      <c r="B450" s="122">
        <v>5</v>
      </c>
      <c r="C450" s="1034" t="str">
        <f>IF(ISBLANK('M&amp;V (ORÇ)'!C429)," ",'M&amp;V (ORÇ)'!C429)</f>
        <v xml:space="preserve"> </v>
      </c>
      <c r="D450" s="1035"/>
      <c r="E450" s="1035"/>
      <c r="F450" s="1035"/>
      <c r="G450" s="1035"/>
      <c r="H450" s="1036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25">
      <c r="B451" s="122">
        <v>6</v>
      </c>
      <c r="C451" s="1034" t="str">
        <f>IF(ISBLANK('M&amp;V (ORÇ)'!C430)," ",'M&amp;V (ORÇ)'!C430)</f>
        <v xml:space="preserve"> </v>
      </c>
      <c r="D451" s="1035"/>
      <c r="E451" s="1035"/>
      <c r="F451" s="1035"/>
      <c r="G451" s="1035"/>
      <c r="H451" s="1036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25">
      <c r="B452" s="122">
        <v>7</v>
      </c>
      <c r="C452" s="1034" t="str">
        <f>IF(ISBLANK('M&amp;V (ORÇ)'!C431)," ",'M&amp;V (ORÇ)'!C431)</f>
        <v xml:space="preserve"> </v>
      </c>
      <c r="D452" s="1035"/>
      <c r="E452" s="1035"/>
      <c r="F452" s="1035"/>
      <c r="G452" s="1035"/>
      <c r="H452" s="1036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25">
      <c r="B453" s="122">
        <v>8</v>
      </c>
      <c r="C453" s="1034" t="str">
        <f>IF(ISBLANK('M&amp;V (ORÇ)'!C432)," ",'M&amp;V (ORÇ)'!C432)</f>
        <v xml:space="preserve"> </v>
      </c>
      <c r="D453" s="1035"/>
      <c r="E453" s="1035"/>
      <c r="F453" s="1035"/>
      <c r="G453" s="1035"/>
      <c r="H453" s="1036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25">
      <c r="B454" s="122">
        <v>9</v>
      </c>
      <c r="C454" s="1034" t="str">
        <f>IF(ISBLANK('M&amp;V (ORÇ)'!C433)," ",'M&amp;V (ORÇ)'!C433)</f>
        <v xml:space="preserve"> </v>
      </c>
      <c r="D454" s="1035"/>
      <c r="E454" s="1035"/>
      <c r="F454" s="1035"/>
      <c r="G454" s="1035"/>
      <c r="H454" s="1036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25">
      <c r="B455" s="122">
        <v>10</v>
      </c>
      <c r="C455" s="1034" t="str">
        <f>IF(ISBLANK('M&amp;V (ORÇ)'!C434)," ",'M&amp;V (ORÇ)'!C434)</f>
        <v xml:space="preserve"> </v>
      </c>
      <c r="D455" s="1035"/>
      <c r="E455" s="1035"/>
      <c r="F455" s="1035"/>
      <c r="G455" s="1035"/>
      <c r="H455" s="1036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25">
      <c r="B456" s="122">
        <v>11</v>
      </c>
      <c r="C456" s="1034" t="str">
        <f>IF(ISBLANK('M&amp;V (ORÇ)'!C435)," ",'M&amp;V (ORÇ)'!C435)</f>
        <v xml:space="preserve"> </v>
      </c>
      <c r="D456" s="1035"/>
      <c r="E456" s="1035"/>
      <c r="F456" s="1035"/>
      <c r="G456" s="1035"/>
      <c r="H456" s="1036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25">
      <c r="B457" s="122">
        <v>12</v>
      </c>
      <c r="C457" s="1034" t="str">
        <f>IF(ISBLANK('M&amp;V (ORÇ)'!C436)," ",'M&amp;V (ORÇ)'!C436)</f>
        <v xml:space="preserve"> </v>
      </c>
      <c r="D457" s="1035"/>
      <c r="E457" s="1035"/>
      <c r="F457" s="1035"/>
      <c r="G457" s="1035"/>
      <c r="H457" s="1036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25">
      <c r="B458" s="122">
        <v>13</v>
      </c>
      <c r="C458" s="1034" t="str">
        <f>IF(ISBLANK('M&amp;V (ORÇ)'!C437)," ",'M&amp;V (ORÇ)'!C437)</f>
        <v xml:space="preserve"> </v>
      </c>
      <c r="D458" s="1035"/>
      <c r="E458" s="1035"/>
      <c r="F458" s="1035"/>
      <c r="G458" s="1035"/>
      <c r="H458" s="1036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25">
      <c r="B459" s="122">
        <v>14</v>
      </c>
      <c r="C459" s="1034" t="str">
        <f>IF(ISBLANK('M&amp;V (ORÇ)'!C438)," ",'M&amp;V (ORÇ)'!C438)</f>
        <v xml:space="preserve"> </v>
      </c>
      <c r="D459" s="1035"/>
      <c r="E459" s="1035"/>
      <c r="F459" s="1035"/>
      <c r="G459" s="1035"/>
      <c r="H459" s="1036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25">
      <c r="B460" s="122">
        <v>15</v>
      </c>
      <c r="C460" s="1034" t="str">
        <f>IF(ISBLANK('M&amp;V (ORÇ)'!C439)," ",'M&amp;V (ORÇ)'!C439)</f>
        <v xml:space="preserve"> </v>
      </c>
      <c r="D460" s="1035"/>
      <c r="E460" s="1035"/>
      <c r="F460" s="1035"/>
      <c r="G460" s="1035"/>
      <c r="H460" s="1036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25">
      <c r="B461" s="122">
        <v>16</v>
      </c>
      <c r="C461" s="1034" t="str">
        <f>IF(ISBLANK('M&amp;V (ORÇ)'!C440)," ",'M&amp;V (ORÇ)'!C440)</f>
        <v xml:space="preserve"> </v>
      </c>
      <c r="D461" s="1035"/>
      <c r="E461" s="1035"/>
      <c r="F461" s="1035"/>
      <c r="G461" s="1035"/>
      <c r="H461" s="1036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25">
      <c r="B462" s="122">
        <v>17</v>
      </c>
      <c r="C462" s="1034" t="str">
        <f>IF(ISBLANK('M&amp;V (ORÇ)'!C441)," ",'M&amp;V (ORÇ)'!C441)</f>
        <v xml:space="preserve"> </v>
      </c>
      <c r="D462" s="1035"/>
      <c r="E462" s="1035"/>
      <c r="F462" s="1035"/>
      <c r="G462" s="1035"/>
      <c r="H462" s="1036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25">
      <c r="B463" s="122">
        <v>18</v>
      </c>
      <c r="C463" s="1034" t="str">
        <f>IF(ISBLANK('M&amp;V (ORÇ)'!C442)," ",'M&amp;V (ORÇ)'!C442)</f>
        <v xml:space="preserve"> </v>
      </c>
      <c r="D463" s="1035"/>
      <c r="E463" s="1035"/>
      <c r="F463" s="1035"/>
      <c r="G463" s="1035"/>
      <c r="H463" s="1036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25">
      <c r="B464" s="122">
        <v>19</v>
      </c>
      <c r="C464" s="1034" t="str">
        <f>IF(ISBLANK('M&amp;V (ORÇ)'!C443)," ",'M&amp;V (ORÇ)'!C443)</f>
        <v xml:space="preserve"> </v>
      </c>
      <c r="D464" s="1035"/>
      <c r="E464" s="1035"/>
      <c r="F464" s="1035"/>
      <c r="G464" s="1035"/>
      <c r="H464" s="1036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25">
      <c r="B465" s="122">
        <v>20</v>
      </c>
      <c r="C465" s="1034" t="str">
        <f>IF(ISBLANK('M&amp;V (ORÇ)'!C444)," ",'M&amp;V (ORÇ)'!C444)</f>
        <v xml:space="preserve"> </v>
      </c>
      <c r="D465" s="1035"/>
      <c r="E465" s="1035"/>
      <c r="F465" s="1035"/>
      <c r="G465" s="1035"/>
      <c r="H465" s="1036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25">
      <c r="B466" s="129"/>
      <c r="C466" s="1061" t="s">
        <v>1032</v>
      </c>
      <c r="D466" s="1061"/>
      <c r="E466" s="1061"/>
      <c r="F466" s="1061"/>
      <c r="G466" s="1061"/>
      <c r="H466" s="1061"/>
      <c r="I466" s="1061"/>
      <c r="J466" s="1061"/>
      <c r="K466" s="1061"/>
      <c r="L466" s="1062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25">
      <c r="B467" s="132"/>
      <c r="C467" s="1032" t="s">
        <v>679</v>
      </c>
      <c r="D467" s="1032"/>
      <c r="E467" s="1032"/>
      <c r="F467" s="1032"/>
      <c r="G467" s="1032"/>
      <c r="H467" s="1032"/>
      <c r="I467" s="1032"/>
      <c r="J467" s="1032"/>
      <c r="K467" s="1032"/>
      <c r="L467" s="1033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3" t="s">
        <v>934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">
      <c r="B3" s="975" t="s">
        <v>935</v>
      </c>
      <c r="C3" s="976"/>
      <c r="D3" s="976"/>
      <c r="E3" s="976"/>
      <c r="F3" s="976"/>
      <c r="G3" s="976"/>
      <c r="H3" s="976"/>
      <c r="I3" s="976"/>
      <c r="J3" s="976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7"/>
      <c r="D5" s="973"/>
      <c r="E5" s="973"/>
      <c r="F5" s="973"/>
      <c r="G5" s="973"/>
      <c r="H5" s="974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97"/>
      <c r="D6" s="973"/>
      <c r="E6" s="973"/>
      <c r="F6" s="973"/>
      <c r="G6" s="973"/>
      <c r="H6" s="974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97"/>
      <c r="D7" s="973"/>
      <c r="E7" s="973"/>
      <c r="F7" s="973"/>
      <c r="G7" s="973"/>
      <c r="H7" s="974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97"/>
      <c r="D8" s="973"/>
      <c r="E8" s="973"/>
      <c r="F8" s="973"/>
      <c r="G8" s="973"/>
      <c r="H8" s="974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">
      <c r="B9" s="462">
        <v>5</v>
      </c>
      <c r="C9" s="973"/>
      <c r="D9" s="973"/>
      <c r="E9" s="973"/>
      <c r="F9" s="973"/>
      <c r="G9" s="973"/>
      <c r="H9" s="974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3"/>
      <c r="D10" s="973"/>
      <c r="E10" s="973"/>
      <c r="F10" s="973"/>
      <c r="G10" s="973"/>
      <c r="H10" s="974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">
      <c r="B11" s="462">
        <v>7</v>
      </c>
      <c r="C11" s="973"/>
      <c r="D11" s="973"/>
      <c r="E11" s="973"/>
      <c r="F11" s="973"/>
      <c r="G11" s="973"/>
      <c r="H11" s="974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3"/>
      <c r="D12" s="973"/>
      <c r="E12" s="973"/>
      <c r="F12" s="973"/>
      <c r="G12" s="973"/>
      <c r="H12" s="974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3"/>
      <c r="D13" s="973"/>
      <c r="E13" s="973"/>
      <c r="F13" s="973"/>
      <c r="G13" s="973"/>
      <c r="H13" s="974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5"/>
      <c r="D14" s="995"/>
      <c r="E14" s="995"/>
      <c r="F14" s="995"/>
      <c r="G14" s="995"/>
      <c r="H14" s="996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69" t="s">
        <v>926</v>
      </c>
      <c r="D15" s="969"/>
      <c r="E15" s="969"/>
      <c r="F15" s="969"/>
      <c r="G15" s="969"/>
      <c r="H15" s="969"/>
      <c r="I15" s="969"/>
      <c r="J15" s="969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493"/>
    </row>
    <row r="21" spans="2:16" ht="15" x14ac:dyDescent="0.2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5" x14ac:dyDescent="0.2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">
      <c r="B23" s="963" t="s">
        <v>923</v>
      </c>
      <c r="C23" s="964"/>
      <c r="D23" s="964"/>
      <c r="E23" s="964"/>
      <c r="F23" s="964"/>
      <c r="G23" s="964"/>
      <c r="H23" s="964"/>
      <c r="I23" s="964"/>
      <c r="J23" s="965"/>
      <c r="K23" s="1064" t="s">
        <v>913</v>
      </c>
      <c r="L23" s="1065"/>
      <c r="M23" s="1066"/>
      <c r="N23" s="1064" t="s">
        <v>913</v>
      </c>
      <c r="O23" s="1065"/>
      <c r="P23" s="1066"/>
    </row>
    <row r="24" spans="2:16" ht="15" x14ac:dyDescent="0.2">
      <c r="B24" s="975" t="s">
        <v>936</v>
      </c>
      <c r="C24" s="976"/>
      <c r="D24" s="976"/>
      <c r="E24" s="976"/>
      <c r="F24" s="976"/>
      <c r="G24" s="976"/>
      <c r="H24" s="976"/>
      <c r="I24" s="976"/>
      <c r="J24" s="976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5" x14ac:dyDescent="0.25">
      <c r="B25" s="977" t="s">
        <v>912</v>
      </c>
      <c r="C25" s="978"/>
      <c r="D25" s="978"/>
      <c r="E25" s="978"/>
      <c r="F25" s="978"/>
      <c r="G25" s="978"/>
      <c r="H25" s="979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">
      <c r="B26" s="462">
        <v>1</v>
      </c>
      <c r="C26" s="997"/>
      <c r="D26" s="973"/>
      <c r="E26" s="973"/>
      <c r="F26" s="973"/>
      <c r="G26" s="973"/>
      <c r="H26" s="974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">
      <c r="B27" s="462">
        <v>2</v>
      </c>
      <c r="C27" s="997"/>
      <c r="D27" s="973"/>
      <c r="E27" s="973"/>
      <c r="F27" s="973"/>
      <c r="G27" s="973"/>
      <c r="H27" s="974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">
      <c r="B28" s="462">
        <v>3</v>
      </c>
      <c r="C28" s="997"/>
      <c r="D28" s="973"/>
      <c r="E28" s="973"/>
      <c r="F28" s="973"/>
      <c r="G28" s="973"/>
      <c r="H28" s="974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">
      <c r="B29" s="462">
        <v>4</v>
      </c>
      <c r="C29" s="997"/>
      <c r="D29" s="973"/>
      <c r="E29" s="973"/>
      <c r="F29" s="973"/>
      <c r="G29" s="973"/>
      <c r="H29" s="974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">
      <c r="B30" s="462">
        <v>5</v>
      </c>
      <c r="C30" s="973"/>
      <c r="D30" s="973"/>
      <c r="E30" s="973"/>
      <c r="F30" s="973"/>
      <c r="G30" s="973"/>
      <c r="H30" s="974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">
      <c r="B31" s="462">
        <v>6</v>
      </c>
      <c r="C31" s="973"/>
      <c r="D31" s="973"/>
      <c r="E31" s="973"/>
      <c r="F31" s="973"/>
      <c r="G31" s="973"/>
      <c r="H31" s="974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">
      <c r="B32" s="462">
        <v>7</v>
      </c>
      <c r="C32" s="973"/>
      <c r="D32" s="973"/>
      <c r="E32" s="973"/>
      <c r="F32" s="973"/>
      <c r="G32" s="973"/>
      <c r="H32" s="974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">
      <c r="B33" s="462">
        <v>8</v>
      </c>
      <c r="C33" s="973"/>
      <c r="D33" s="973"/>
      <c r="E33" s="973"/>
      <c r="F33" s="973"/>
      <c r="G33" s="973"/>
      <c r="H33" s="974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">
      <c r="B34" s="462">
        <v>9</v>
      </c>
      <c r="C34" s="973"/>
      <c r="D34" s="973"/>
      <c r="E34" s="973"/>
      <c r="F34" s="973"/>
      <c r="G34" s="973"/>
      <c r="H34" s="974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">
      <c r="B35" s="475">
        <v>10</v>
      </c>
      <c r="C35" s="995"/>
      <c r="D35" s="995"/>
      <c r="E35" s="995"/>
      <c r="F35" s="995"/>
      <c r="G35" s="995"/>
      <c r="H35" s="996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5" x14ac:dyDescent="0.2">
      <c r="B36" s="474"/>
      <c r="C36" s="969" t="s">
        <v>926</v>
      </c>
      <c r="D36" s="969"/>
      <c r="E36" s="969"/>
      <c r="F36" s="969"/>
      <c r="G36" s="969"/>
      <c r="H36" s="969"/>
      <c r="I36" s="969"/>
      <c r="J36" s="969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5" x14ac:dyDescent="0.2">
      <c r="B37" s="960" t="s">
        <v>916</v>
      </c>
      <c r="C37" s="961"/>
      <c r="D37" s="961"/>
      <c r="E37" s="961"/>
      <c r="F37" s="961"/>
      <c r="G37" s="961"/>
      <c r="H37" s="961"/>
      <c r="I37" s="961"/>
      <c r="J37" s="962"/>
      <c r="K37" s="493"/>
      <c r="L37" s="493"/>
      <c r="M37" s="493"/>
      <c r="N37" s="493"/>
      <c r="O37" s="493"/>
      <c r="P37" s="493"/>
    </row>
    <row r="38" spans="2:16" ht="15" x14ac:dyDescent="0.2">
      <c r="B38" s="960" t="s">
        <v>917</v>
      </c>
      <c r="C38" s="961"/>
      <c r="D38" s="961"/>
      <c r="E38" s="961"/>
      <c r="F38" s="961"/>
      <c r="G38" s="961"/>
      <c r="H38" s="961"/>
      <c r="I38" s="961"/>
      <c r="J38" s="962"/>
      <c r="K38" s="494"/>
      <c r="L38" s="494"/>
      <c r="M38" s="494"/>
      <c r="N38" s="494"/>
      <c r="O38" s="494"/>
      <c r="P38" s="494"/>
    </row>
    <row r="39" spans="2:16" ht="15" x14ac:dyDescent="0.2">
      <c r="B39" s="960" t="s">
        <v>918</v>
      </c>
      <c r="C39" s="961"/>
      <c r="D39" s="961"/>
      <c r="E39" s="961"/>
      <c r="F39" s="961"/>
      <c r="G39" s="961"/>
      <c r="H39" s="961"/>
      <c r="I39" s="961"/>
      <c r="J39" s="962"/>
      <c r="K39" s="495"/>
      <c r="L39" s="495"/>
      <c r="M39" s="495"/>
      <c r="N39" s="495"/>
      <c r="O39" s="495"/>
      <c r="P39" s="495"/>
    </row>
    <row r="40" spans="2:16" ht="15" x14ac:dyDescent="0.2">
      <c r="B40" s="960" t="s">
        <v>919</v>
      </c>
      <c r="C40" s="961"/>
      <c r="D40" s="961"/>
      <c r="E40" s="961"/>
      <c r="F40" s="961"/>
      <c r="G40" s="961"/>
      <c r="H40" s="961"/>
      <c r="I40" s="961"/>
      <c r="J40" s="962"/>
      <c r="K40" s="495"/>
      <c r="L40" s="495"/>
      <c r="M40" s="495"/>
      <c r="N40" s="495"/>
      <c r="O40" s="495"/>
      <c r="P40" s="495"/>
    </row>
    <row r="41" spans="2:16" ht="15" x14ac:dyDescent="0.2">
      <c r="B41" s="960" t="s">
        <v>920</v>
      </c>
      <c r="C41" s="961"/>
      <c r="D41" s="961"/>
      <c r="E41" s="961"/>
      <c r="F41" s="961"/>
      <c r="G41" s="961"/>
      <c r="H41" s="961"/>
      <c r="I41" s="961"/>
      <c r="J41" s="962"/>
      <c r="K41" s="493"/>
      <c r="L41" s="493"/>
      <c r="M41" s="493"/>
      <c r="N41" s="493"/>
      <c r="O41" s="493"/>
      <c r="P41" s="493"/>
    </row>
    <row r="42" spans="2:16" ht="15" x14ac:dyDescent="0.2">
      <c r="B42" s="960" t="s">
        <v>921</v>
      </c>
      <c r="C42" s="961"/>
      <c r="D42" s="961"/>
      <c r="E42" s="961"/>
      <c r="F42" s="961"/>
      <c r="G42" s="961"/>
      <c r="H42" s="961"/>
      <c r="I42" s="961"/>
      <c r="J42" s="962"/>
      <c r="K42" s="496"/>
      <c r="L42" s="496"/>
      <c r="M42" s="496"/>
      <c r="N42" s="496"/>
      <c r="O42" s="496"/>
      <c r="P42" s="496"/>
    </row>
    <row r="43" spans="2:16" ht="15" x14ac:dyDescent="0.2">
      <c r="B43" s="960" t="s">
        <v>922</v>
      </c>
      <c r="C43" s="961"/>
      <c r="D43" s="961"/>
      <c r="E43" s="961"/>
      <c r="F43" s="961"/>
      <c r="G43" s="961"/>
      <c r="H43" s="961"/>
      <c r="I43" s="961"/>
      <c r="J43" s="962"/>
      <c r="K43" s="497"/>
      <c r="L43" s="497"/>
      <c r="M43" s="497"/>
      <c r="N43" s="497"/>
      <c r="O43" s="497"/>
      <c r="P43" s="497"/>
    </row>
    <row r="44" spans="2:16" ht="15" customHeight="1" x14ac:dyDescent="0.2">
      <c r="B44" s="963" t="s">
        <v>923</v>
      </c>
      <c r="C44" s="964"/>
      <c r="D44" s="964"/>
      <c r="E44" s="964"/>
      <c r="F44" s="964"/>
      <c r="G44" s="964"/>
      <c r="H44" s="964"/>
      <c r="I44" s="964"/>
      <c r="J44" s="965"/>
      <c r="K44" s="1064" t="s">
        <v>913</v>
      </c>
      <c r="L44" s="1065"/>
      <c r="M44" s="1066"/>
      <c r="N44" s="1064" t="s">
        <v>913</v>
      </c>
      <c r="O44" s="1065"/>
      <c r="P44" s="1066"/>
    </row>
  </sheetData>
  <sheetProtection password="C9A4" sheet="1" objects="1" scenarios="1"/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13.5703125" style="468" bestFit="1" customWidth="1"/>
    <col min="11" max="12" width="15.5703125" style="468" customWidth="1"/>
    <col min="13" max="14" width="14.5703125" style="468" customWidth="1"/>
    <col min="15" max="16384" width="9.140625" style="468"/>
  </cols>
  <sheetData>
    <row r="2" spans="2:23" ht="22.5" customHeight="1" x14ac:dyDescent="0.2">
      <c r="B2" s="923" t="s">
        <v>949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</row>
    <row r="3" spans="2:23" ht="15" customHeight="1" x14ac:dyDescent="0.2">
      <c r="B3" s="975" t="s">
        <v>937</v>
      </c>
      <c r="C3" s="976"/>
      <c r="D3" s="976"/>
      <c r="E3" s="976"/>
      <c r="F3" s="976"/>
      <c r="G3" s="976"/>
      <c r="H3" s="976"/>
      <c r="I3" s="976"/>
      <c r="J3" s="976"/>
      <c r="K3" s="988"/>
      <c r="L3" s="975" t="s">
        <v>213</v>
      </c>
      <c r="M3" s="976"/>
      <c r="N3" s="988"/>
      <c r="Q3" s="904" t="s">
        <v>883</v>
      </c>
      <c r="R3" s="904"/>
      <c r="S3" s="904"/>
      <c r="T3" s="904"/>
      <c r="U3" s="904"/>
      <c r="V3" s="84" t="s">
        <v>143</v>
      </c>
      <c r="W3" s="84" t="s">
        <v>144</v>
      </c>
    </row>
    <row r="4" spans="2:23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67" t="s">
        <v>878</v>
      </c>
      <c r="R4" s="1067"/>
      <c r="S4" s="1067"/>
      <c r="T4" s="1067"/>
      <c r="U4" s="1067"/>
      <c r="V4" s="77">
        <f>'Custo Contábil'!E30</f>
        <v>0.05</v>
      </c>
      <c r="W4" s="78">
        <f>'Custo Contábil'!F30</f>
        <v>0</v>
      </c>
    </row>
    <row r="5" spans="2:23" x14ac:dyDescent="0.2">
      <c r="B5" s="462">
        <v>1</v>
      </c>
      <c r="C5" s="992" t="str">
        <f>IF(ISBLANK('Treinamento (ORÇ)'!C5:H5)," ",'Treinamento (ORÇ)'!C5:H5)</f>
        <v xml:space="preserve"> </v>
      </c>
      <c r="D5" s="993"/>
      <c r="E5" s="993"/>
      <c r="F5" s="993"/>
      <c r="G5" s="993"/>
      <c r="H5" s="994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">
      <c r="B6" s="462">
        <v>2</v>
      </c>
      <c r="C6" s="992" t="str">
        <f>IF(ISBLANK('Treinamento (ORÇ)'!C6:H6)," ",'Treinamento (ORÇ)'!C6:H6)</f>
        <v xml:space="preserve"> </v>
      </c>
      <c r="D6" s="993"/>
      <c r="E6" s="993"/>
      <c r="F6" s="993"/>
      <c r="G6" s="993"/>
      <c r="H6" s="994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">
      <c r="B7" s="462">
        <v>3</v>
      </c>
      <c r="C7" s="992" t="str">
        <f>IF(ISBLANK('Treinamento (ORÇ)'!C7:H7)," ",'Treinamento (ORÇ)'!C7:H7)</f>
        <v xml:space="preserve"> </v>
      </c>
      <c r="D7" s="993"/>
      <c r="E7" s="993"/>
      <c r="F7" s="993"/>
      <c r="G7" s="993"/>
      <c r="H7" s="994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">
      <c r="B8" s="462">
        <v>4</v>
      </c>
      <c r="C8" s="992" t="str">
        <f>IF(ISBLANK('Treinamento (ORÇ)'!C8:H8)," ",'Treinamento (ORÇ)'!C8:H8)</f>
        <v xml:space="preserve"> </v>
      </c>
      <c r="D8" s="993"/>
      <c r="E8" s="993"/>
      <c r="F8" s="993"/>
      <c r="G8" s="993"/>
      <c r="H8" s="994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">
      <c r="B9" s="462">
        <v>5</v>
      </c>
      <c r="C9" s="992" t="str">
        <f>IF(ISBLANK('Treinamento (ORÇ)'!C9:H9)," ",'Treinamento (ORÇ)'!C9:H9)</f>
        <v xml:space="preserve"> </v>
      </c>
      <c r="D9" s="993"/>
      <c r="E9" s="993"/>
      <c r="F9" s="993"/>
      <c r="G9" s="993"/>
      <c r="H9" s="994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">
      <c r="B10" s="462">
        <v>6</v>
      </c>
      <c r="C10" s="992" t="str">
        <f>IF(ISBLANK('Treinamento (ORÇ)'!C10:H10)," ",'Treinamento (ORÇ)'!C10:H10)</f>
        <v xml:space="preserve"> </v>
      </c>
      <c r="D10" s="993"/>
      <c r="E10" s="993"/>
      <c r="F10" s="993"/>
      <c r="G10" s="993"/>
      <c r="H10" s="994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">
      <c r="B11" s="462">
        <v>7</v>
      </c>
      <c r="C11" s="992" t="str">
        <f>IF(ISBLANK('Treinamento (ORÇ)'!C11:H11)," ",'Treinamento (ORÇ)'!C11:H11)</f>
        <v xml:space="preserve"> </v>
      </c>
      <c r="D11" s="993"/>
      <c r="E11" s="993"/>
      <c r="F11" s="993"/>
      <c r="G11" s="993"/>
      <c r="H11" s="994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">
      <c r="B12" s="462">
        <v>8</v>
      </c>
      <c r="C12" s="992" t="str">
        <f>IF(ISBLANK('Treinamento (ORÇ)'!C12:H12)," ",'Treinamento (ORÇ)'!C12:H12)</f>
        <v xml:space="preserve"> </v>
      </c>
      <c r="D12" s="993"/>
      <c r="E12" s="993"/>
      <c r="F12" s="993"/>
      <c r="G12" s="993"/>
      <c r="H12" s="994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">
      <c r="B13" s="462">
        <v>9</v>
      </c>
      <c r="C13" s="992" t="str">
        <f>IF(ISBLANK('Treinamento (ORÇ)'!C13:H13)," ",'Treinamento (ORÇ)'!C13:H13)</f>
        <v xml:space="preserve"> </v>
      </c>
      <c r="D13" s="993"/>
      <c r="E13" s="993"/>
      <c r="F13" s="993"/>
      <c r="G13" s="993"/>
      <c r="H13" s="994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">
      <c r="B14" s="462">
        <v>10</v>
      </c>
      <c r="C14" s="992" t="str">
        <f>IF(ISBLANK('Treinamento (ORÇ)'!C14:H14)," ",'Treinamento (ORÇ)'!C14:H14)</f>
        <v xml:space="preserve"> </v>
      </c>
      <c r="D14" s="993"/>
      <c r="E14" s="993"/>
      <c r="F14" s="993"/>
      <c r="G14" s="993"/>
      <c r="H14" s="994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">
      <c r="B15" s="1068" t="s">
        <v>939</v>
      </c>
      <c r="C15" s="1069"/>
      <c r="D15" s="1069"/>
      <c r="E15" s="1069"/>
      <c r="F15" s="1069"/>
      <c r="G15" s="1069"/>
      <c r="H15" s="1069"/>
      <c r="I15" s="1069"/>
      <c r="J15" s="1070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">
      <c r="B16" s="975" t="s">
        <v>936</v>
      </c>
      <c r="C16" s="976"/>
      <c r="D16" s="976"/>
      <c r="E16" s="976"/>
      <c r="F16" s="976"/>
      <c r="G16" s="976"/>
      <c r="H16" s="976"/>
      <c r="I16" s="976"/>
      <c r="J16" s="976"/>
      <c r="K16" s="988"/>
      <c r="L16" s="975" t="s">
        <v>213</v>
      </c>
      <c r="M16" s="976"/>
      <c r="N16" s="988"/>
    </row>
    <row r="17" spans="2:14" ht="15" x14ac:dyDescent="0.25">
      <c r="B17" s="977" t="s">
        <v>912</v>
      </c>
      <c r="C17" s="978"/>
      <c r="D17" s="978"/>
      <c r="E17" s="978"/>
      <c r="F17" s="978"/>
      <c r="G17" s="978"/>
      <c r="H17" s="979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">
      <c r="B18" s="462">
        <v>1</v>
      </c>
      <c r="C18" s="992" t="str">
        <f>IF(ISBLANK('Treinamento (ORÇ)'!C26:H26)," ",'Treinamento (ORÇ)'!C18:H18)</f>
        <v xml:space="preserve"> </v>
      </c>
      <c r="D18" s="993"/>
      <c r="E18" s="993"/>
      <c r="F18" s="993"/>
      <c r="G18" s="993"/>
      <c r="H18" s="994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">
      <c r="B19" s="462">
        <v>2</v>
      </c>
      <c r="C19" s="992" t="str">
        <f>IF(ISBLANK('Treinamento (ORÇ)'!C27:H27)," ",'Treinamento (ORÇ)'!C19:H19)</f>
        <v xml:space="preserve"> </v>
      </c>
      <c r="D19" s="993"/>
      <c r="E19" s="993"/>
      <c r="F19" s="993"/>
      <c r="G19" s="993"/>
      <c r="H19" s="994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">
      <c r="B20" s="462">
        <v>3</v>
      </c>
      <c r="C20" s="992" t="str">
        <f>IF(ISBLANK('Treinamento (ORÇ)'!C28:H28)," ",'Treinamento (ORÇ)'!C20:H20)</f>
        <v xml:space="preserve"> </v>
      </c>
      <c r="D20" s="993"/>
      <c r="E20" s="993"/>
      <c r="F20" s="993"/>
      <c r="G20" s="993"/>
      <c r="H20" s="994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">
      <c r="B21" s="462">
        <v>4</v>
      </c>
      <c r="C21" s="992" t="str">
        <f>IF(ISBLANK('Treinamento (ORÇ)'!C29:H29)," ",'Treinamento (ORÇ)'!C21:H21)</f>
        <v xml:space="preserve"> </v>
      </c>
      <c r="D21" s="993"/>
      <c r="E21" s="993"/>
      <c r="F21" s="993"/>
      <c r="G21" s="993"/>
      <c r="H21" s="994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">
      <c r="B22" s="462">
        <v>5</v>
      </c>
      <c r="C22" s="992" t="str">
        <f>IF(ISBLANK('Treinamento (ORÇ)'!C30:H30)," ",'Treinamento (ORÇ)'!C22:H22)</f>
        <v xml:space="preserve"> </v>
      </c>
      <c r="D22" s="993"/>
      <c r="E22" s="993"/>
      <c r="F22" s="993"/>
      <c r="G22" s="993"/>
      <c r="H22" s="994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">
      <c r="B23" s="462">
        <v>6</v>
      </c>
      <c r="C23" s="992" t="str">
        <f>IF(ISBLANK('Treinamento (ORÇ)'!C31:H31)," ",'Treinamento (ORÇ)'!C23:H23)</f>
        <v xml:space="preserve"> </v>
      </c>
      <c r="D23" s="993"/>
      <c r="E23" s="993"/>
      <c r="F23" s="993"/>
      <c r="G23" s="993"/>
      <c r="H23" s="994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">
      <c r="B24" s="462">
        <v>7</v>
      </c>
      <c r="C24" s="992" t="str">
        <f>IF(ISBLANK('Treinamento (ORÇ)'!C32:H32)," ",'Treinamento (ORÇ)'!C24:H24)</f>
        <v xml:space="preserve"> </v>
      </c>
      <c r="D24" s="993"/>
      <c r="E24" s="993"/>
      <c r="F24" s="993"/>
      <c r="G24" s="993"/>
      <c r="H24" s="994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">
      <c r="B25" s="462">
        <v>8</v>
      </c>
      <c r="C25" s="992" t="str">
        <f>IF(ISBLANK('Treinamento (ORÇ)'!C33:H33)," ",'Treinamento (ORÇ)'!C25:H25)</f>
        <v xml:space="preserve"> </v>
      </c>
      <c r="D25" s="993"/>
      <c r="E25" s="993"/>
      <c r="F25" s="993"/>
      <c r="G25" s="993"/>
      <c r="H25" s="994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">
      <c r="B26" s="462">
        <v>9</v>
      </c>
      <c r="C26" s="992" t="str">
        <f>IF(ISBLANK('Treinamento (ORÇ)'!C34:H34)," ",'Treinamento (ORÇ)'!C26:H26)</f>
        <v xml:space="preserve"> </v>
      </c>
      <c r="D26" s="993"/>
      <c r="E26" s="993"/>
      <c r="F26" s="993"/>
      <c r="G26" s="993"/>
      <c r="H26" s="994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">
      <c r="B27" s="462">
        <v>10</v>
      </c>
      <c r="C27" s="992" t="str">
        <f>IF(ISBLANK('Treinamento (ORÇ)'!C35:H35)," ",'Treinamento (ORÇ)'!C27:H27)</f>
        <v xml:space="preserve"> </v>
      </c>
      <c r="D27" s="993"/>
      <c r="E27" s="993"/>
      <c r="F27" s="993"/>
      <c r="G27" s="993"/>
      <c r="H27" s="994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">
      <c r="B28" s="1068" t="s">
        <v>938</v>
      </c>
      <c r="C28" s="1069"/>
      <c r="D28" s="1069"/>
      <c r="E28" s="1069"/>
      <c r="F28" s="1069"/>
      <c r="G28" s="1069"/>
      <c r="H28" s="1069"/>
      <c r="I28" s="1069"/>
      <c r="J28" s="1070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">
      <c r="B29" s="1071" t="s">
        <v>940</v>
      </c>
      <c r="C29" s="1072"/>
      <c r="D29" s="1072"/>
      <c r="E29" s="1072"/>
      <c r="F29" s="1072"/>
      <c r="G29" s="1072"/>
      <c r="H29" s="1072"/>
      <c r="I29" s="1072"/>
      <c r="J29" s="1073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">
      <c r="B30" s="975" t="s">
        <v>908</v>
      </c>
      <c r="C30" s="976"/>
      <c r="D30" s="976"/>
      <c r="E30" s="976"/>
      <c r="F30" s="976"/>
      <c r="G30" s="976"/>
      <c r="H30" s="976"/>
      <c r="I30" s="976"/>
      <c r="J30" s="976"/>
      <c r="K30" s="988"/>
      <c r="L30" s="975" t="s">
        <v>213</v>
      </c>
      <c r="M30" s="976"/>
      <c r="N30" s="988"/>
    </row>
    <row r="31" spans="2:14" ht="15" customHeight="1" x14ac:dyDescent="0.25">
      <c r="B31" s="989" t="s">
        <v>910</v>
      </c>
      <c r="C31" s="990"/>
      <c r="D31" s="990"/>
      <c r="E31" s="990"/>
      <c r="F31" s="990"/>
      <c r="G31" s="990"/>
      <c r="H31" s="990"/>
      <c r="I31" s="990"/>
      <c r="J31" s="991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5" x14ac:dyDescent="0.25">
      <c r="B32" s="465"/>
      <c r="C32" s="983" t="s">
        <v>61</v>
      </c>
      <c r="D32" s="983"/>
      <c r="E32" s="983"/>
      <c r="F32" s="983"/>
      <c r="G32" s="983"/>
      <c r="H32" s="983"/>
      <c r="I32" s="983"/>
      <c r="J32" s="984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5" x14ac:dyDescent="0.25">
      <c r="B33" s="465"/>
      <c r="C33" s="983" t="s">
        <v>202</v>
      </c>
      <c r="D33" s="983"/>
      <c r="E33" s="983"/>
      <c r="F33" s="983"/>
      <c r="G33" s="983"/>
      <c r="H33" s="983"/>
      <c r="I33" s="983"/>
      <c r="J33" s="984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5" x14ac:dyDescent="0.25">
      <c r="B34" s="465"/>
      <c r="C34" s="983" t="s">
        <v>41</v>
      </c>
      <c r="D34" s="983"/>
      <c r="E34" s="983"/>
      <c r="F34" s="983"/>
      <c r="G34" s="983"/>
      <c r="H34" s="983"/>
      <c r="I34" s="983"/>
      <c r="J34" s="984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5" x14ac:dyDescent="0.25">
      <c r="B35" s="465"/>
      <c r="C35" s="983" t="s">
        <v>221</v>
      </c>
      <c r="D35" s="983"/>
      <c r="E35" s="983"/>
      <c r="F35" s="983"/>
      <c r="G35" s="983"/>
      <c r="H35" s="983"/>
      <c r="I35" s="983"/>
      <c r="J35" s="984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5" x14ac:dyDescent="0.25">
      <c r="B36" s="465"/>
      <c r="C36" s="983" t="s">
        <v>204</v>
      </c>
      <c r="D36" s="983"/>
      <c r="E36" s="983"/>
      <c r="F36" s="983"/>
      <c r="G36" s="983"/>
      <c r="H36" s="983"/>
      <c r="I36" s="983"/>
      <c r="J36" s="984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5" x14ac:dyDescent="0.25">
      <c r="B37" s="465"/>
      <c r="C37" s="983" t="s">
        <v>135</v>
      </c>
      <c r="D37" s="983"/>
      <c r="E37" s="983"/>
      <c r="F37" s="983"/>
      <c r="G37" s="983"/>
      <c r="H37" s="983"/>
      <c r="I37" s="983"/>
      <c r="J37" s="984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5" x14ac:dyDescent="0.25">
      <c r="B38" s="465"/>
      <c r="C38" s="983" t="s">
        <v>134</v>
      </c>
      <c r="D38" s="983"/>
      <c r="E38" s="983"/>
      <c r="F38" s="983"/>
      <c r="G38" s="983"/>
      <c r="H38" s="983"/>
      <c r="I38" s="983"/>
      <c r="J38" s="984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5" x14ac:dyDescent="0.25">
      <c r="B39" s="465"/>
      <c r="C39" s="983" t="s">
        <v>993</v>
      </c>
      <c r="D39" s="983"/>
      <c r="E39" s="983"/>
      <c r="F39" s="983"/>
      <c r="G39" s="983"/>
      <c r="H39" s="983"/>
      <c r="I39" s="983"/>
      <c r="J39" s="984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5" x14ac:dyDescent="0.25">
      <c r="B40" s="980" t="s">
        <v>935</v>
      </c>
      <c r="C40" s="981"/>
      <c r="D40" s="981"/>
      <c r="E40" s="981"/>
      <c r="F40" s="981"/>
      <c r="G40" s="981"/>
      <c r="H40" s="981"/>
      <c r="I40" s="981"/>
      <c r="J40" s="982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B30:K30"/>
    <mergeCell ref="L30:N30"/>
    <mergeCell ref="C23:H23"/>
    <mergeCell ref="C24:H24"/>
    <mergeCell ref="C25:H25"/>
    <mergeCell ref="C26:H26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/>
  </sheetViews>
  <sheetFormatPr defaultColWidth="9.140625" defaultRowHeight="15" customHeight="1" x14ac:dyDescent="0.25"/>
  <cols>
    <col min="1" max="1" width="3.5703125" style="377" customWidth="1"/>
    <col min="2" max="2" width="3.5703125" style="377" bestFit="1" customWidth="1"/>
    <col min="3" max="3" width="20.5703125" style="377" customWidth="1"/>
    <col min="4" max="11" width="16.5703125" style="377" customWidth="1"/>
    <col min="12" max="12" width="10.5703125" style="377" customWidth="1"/>
    <col min="13" max="13" width="7.42578125" style="377" bestFit="1" customWidth="1"/>
    <col min="14" max="14" width="8.42578125" style="377" customWidth="1"/>
    <col min="15" max="15" width="8.5703125" style="377" bestFit="1" customWidth="1"/>
    <col min="16" max="16384" width="9.140625" style="377"/>
  </cols>
  <sheetData>
    <row r="2" spans="2:15" ht="22.5" customHeight="1" x14ac:dyDescent="0.25">
      <c r="B2" s="1077" t="s">
        <v>782</v>
      </c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9"/>
    </row>
    <row r="3" spans="2:15" ht="15" customHeight="1" x14ac:dyDescent="0.25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74" t="s">
        <v>780</v>
      </c>
      <c r="N3" s="1074"/>
      <c r="O3" s="144"/>
    </row>
    <row r="4" spans="2:15" ht="17.25" customHeight="1" x14ac:dyDescent="0.25">
      <c r="B4" s="1080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75">
        <f>Apoio!AN7+Apoio!AR7</f>
        <v>378.48</v>
      </c>
      <c r="N4" s="1076"/>
      <c r="O4" s="147" t="s">
        <v>32</v>
      </c>
    </row>
    <row r="5" spans="2:15" ht="17.25" customHeight="1" x14ac:dyDescent="0.25">
      <c r="B5" s="1080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75">
        <f>Apoio!AO7+Apoio!AS7</f>
        <v>236.04</v>
      </c>
      <c r="N5" s="1076"/>
      <c r="O5" s="147" t="s">
        <v>32</v>
      </c>
    </row>
    <row r="6" spans="2:15" ht="17.25" customHeight="1" x14ac:dyDescent="0.25">
      <c r="B6" s="1081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74" t="s">
        <v>773</v>
      </c>
      <c r="N6" s="1074"/>
      <c r="O6" s="144"/>
    </row>
    <row r="7" spans="2:15" ht="17.25" customHeight="1" x14ac:dyDescent="0.25">
      <c r="B7" s="1091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75">
        <f>Apoio!AP7</f>
        <v>82.96</v>
      </c>
      <c r="N7" s="1076"/>
      <c r="O7" s="147" t="s">
        <v>218</v>
      </c>
    </row>
    <row r="8" spans="2:15" ht="17.25" customHeight="1" x14ac:dyDescent="0.25">
      <c r="B8" s="1080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75">
        <f>Apoio!AQ7</f>
        <v>0</v>
      </c>
      <c r="N8" s="1076"/>
      <c r="O8" s="147" t="s">
        <v>218</v>
      </c>
    </row>
    <row r="9" spans="2:15" ht="17.25" customHeight="1" x14ac:dyDescent="0.25">
      <c r="B9" s="1080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86" t="s">
        <v>783</v>
      </c>
      <c r="N9" s="1086"/>
      <c r="O9" s="305"/>
    </row>
    <row r="10" spans="2:15" ht="8.25" customHeight="1" x14ac:dyDescent="0.25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7"/>
      <c r="N10" s="1087"/>
      <c r="O10" s="305"/>
    </row>
    <row r="11" spans="2:15" ht="15" customHeight="1" x14ac:dyDescent="0.25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84">
        <f>SUM(D11:K11)</f>
        <v>0</v>
      </c>
      <c r="N11" s="1084"/>
      <c r="O11" s="144"/>
    </row>
    <row r="12" spans="2:15" ht="15" customHeight="1" x14ac:dyDescent="0.25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85">
        <f>IFERROR(SUM(D13:K13)/SUM(D6:K6),0)</f>
        <v>0</v>
      </c>
      <c r="N12" s="1085"/>
      <c r="O12" s="147" t="s">
        <v>273</v>
      </c>
    </row>
    <row r="13" spans="2:15" ht="15" customHeight="1" x14ac:dyDescent="0.25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25">
      <c r="B14" s="1088" t="s">
        <v>781</v>
      </c>
      <c r="C14" s="1089"/>
      <c r="D14" s="1089"/>
      <c r="E14" s="1089"/>
      <c r="F14" s="1089"/>
      <c r="G14" s="1089"/>
      <c r="H14" s="1089"/>
      <c r="I14" s="1089"/>
      <c r="J14" s="1089"/>
      <c r="K14" s="1089"/>
      <c r="L14" s="1089"/>
      <c r="M14" s="1089"/>
      <c r="N14" s="1089"/>
      <c r="O14" s="1090"/>
    </row>
    <row r="15" spans="2:15" ht="15" customHeight="1" x14ac:dyDescent="0.25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25">
      <c r="B16" s="1092" t="s">
        <v>274</v>
      </c>
      <c r="C16" s="1093"/>
      <c r="D16" s="152">
        <f>Apoio!J38</f>
        <v>0</v>
      </c>
      <c r="E16" s="137"/>
      <c r="F16" s="1082" t="s">
        <v>275</v>
      </c>
      <c r="G16" s="1083"/>
      <c r="H16" s="153">
        <f>IFERROR(SUM(D13:K13)/SUM(D6:K6),0)</f>
        <v>0</v>
      </c>
      <c r="I16" s="148" t="s">
        <v>273</v>
      </c>
      <c r="J16" s="1094" t="s">
        <v>691</v>
      </c>
      <c r="K16" s="1095"/>
      <c r="L16" s="378">
        <v>0.06</v>
      </c>
      <c r="M16" s="137" t="s">
        <v>889</v>
      </c>
      <c r="N16" s="142"/>
      <c r="O16" s="154"/>
    </row>
    <row r="17" spans="2:15" ht="15" customHeight="1" x14ac:dyDescent="0.25">
      <c r="B17" s="136"/>
      <c r="C17" s="544" t="s">
        <v>276</v>
      </c>
      <c r="D17" s="149">
        <f>'Custo Contábil'!F20-SUM('Custo Contábil'!F6)</f>
        <v>5128.2051282051279</v>
      </c>
      <c r="E17" s="137"/>
      <c r="F17" s="1082" t="s">
        <v>277</v>
      </c>
      <c r="G17" s="1083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25">
      <c r="B18" s="136"/>
      <c r="C18" s="544" t="s">
        <v>280</v>
      </c>
      <c r="D18" s="149">
        <f>ContrDesemp!D17*D16</f>
        <v>0</v>
      </c>
      <c r="E18" s="137"/>
      <c r="F18" s="1082" t="s">
        <v>281</v>
      </c>
      <c r="G18" s="1083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25">
      <c r="B19" s="151"/>
      <c r="C19" s="545" t="s">
        <v>882</v>
      </c>
      <c r="D19" s="149">
        <f>IFERROR(D18/H17,0)</f>
        <v>0</v>
      </c>
      <c r="E19" s="137"/>
      <c r="F19" s="1082" t="s">
        <v>271</v>
      </c>
      <c r="G19" s="1083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25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  <mergeCell ref="M3:N3"/>
    <mergeCell ref="M4:N4"/>
    <mergeCell ref="M5:N5"/>
    <mergeCell ref="B2:O2"/>
    <mergeCell ref="B4:B6"/>
    <mergeCell ref="M6:N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1.5703125" style="379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3" t="s">
        <v>948</v>
      </c>
      <c r="C2" s="1024"/>
      <c r="D2" s="1024"/>
      <c r="E2" s="1024"/>
      <c r="F2" s="1024"/>
      <c r="G2" s="1024"/>
      <c r="H2" s="1024"/>
      <c r="I2" s="1024"/>
      <c r="J2" s="1024"/>
      <c r="K2" s="484"/>
      <c r="L2" s="484"/>
      <c r="M2" s="485"/>
      <c r="N2" s="484"/>
      <c r="O2" s="484"/>
      <c r="P2" s="485"/>
    </row>
    <row r="3" spans="2:16" ht="15" hidden="1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0"/>
      <c r="D8" s="1111"/>
      <c r="E8" s="1111"/>
      <c r="F8" s="1111"/>
      <c r="G8" s="111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0"/>
      <c r="D9" s="1111"/>
      <c r="E9" s="1111"/>
      <c r="F9" s="1111"/>
      <c r="G9" s="1111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0"/>
      <c r="D10" s="1111"/>
      <c r="E10" s="1111"/>
      <c r="F10" s="1111"/>
      <c r="G10" s="111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0"/>
      <c r="D11" s="1111"/>
      <c r="E11" s="1111"/>
      <c r="F11" s="1111"/>
      <c r="G11" s="1111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0"/>
      <c r="D12" s="1111"/>
      <c r="E12" s="1111"/>
      <c r="F12" s="1111"/>
      <c r="G12" s="111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0"/>
      <c r="D15" s="1111"/>
      <c r="E15" s="1111"/>
      <c r="F15" s="1111"/>
      <c r="G15" s="111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0"/>
      <c r="D20" s="1111"/>
      <c r="E20" s="1111"/>
      <c r="F20" s="1111"/>
      <c r="G20" s="111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0"/>
      <c r="D48" s="1111"/>
      <c r="E48" s="1111"/>
      <c r="F48" s="1111"/>
      <c r="G48" s="1111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0"/>
      <c r="D49" s="1111"/>
      <c r="E49" s="1111"/>
      <c r="F49" s="1111"/>
      <c r="G49" s="1111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0"/>
      <c r="D50" s="1111"/>
      <c r="E50" s="1111"/>
      <c r="F50" s="1111"/>
      <c r="G50" s="1111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0"/>
      <c r="D51" s="1111"/>
      <c r="E51" s="1111"/>
      <c r="F51" s="1111"/>
      <c r="G51" s="1111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0"/>
      <c r="D52" s="1111"/>
      <c r="E52" s="1111"/>
      <c r="F52" s="1111"/>
      <c r="G52" s="1111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0"/>
      <c r="D53" s="1111"/>
      <c r="E53" s="1111"/>
      <c r="F53" s="1111"/>
      <c r="G53" s="1111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0"/>
      <c r="D54" s="1111"/>
      <c r="E54" s="1111"/>
      <c r="F54" s="1111"/>
      <c r="G54" s="1111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0"/>
      <c r="D55" s="1111"/>
      <c r="E55" s="1111"/>
      <c r="F55" s="1111"/>
      <c r="G55" s="1111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0"/>
      <c r="D56" s="1111"/>
      <c r="E56" s="1111"/>
      <c r="F56" s="1111"/>
      <c r="G56" s="1111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0"/>
      <c r="D57" s="1111"/>
      <c r="E57" s="1111"/>
      <c r="F57" s="1111"/>
      <c r="G57" s="1111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0"/>
      <c r="D58" s="1111"/>
      <c r="E58" s="1111"/>
      <c r="F58" s="1111"/>
      <c r="G58" s="1111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0"/>
      <c r="D59" s="1111"/>
      <c r="E59" s="1111"/>
      <c r="F59" s="1111"/>
      <c r="G59" s="1111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0"/>
      <c r="D60" s="1111"/>
      <c r="E60" s="1111"/>
      <c r="F60" s="1111"/>
      <c r="G60" s="1111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0"/>
      <c r="D61" s="1111"/>
      <c r="E61" s="1111"/>
      <c r="F61" s="1111"/>
      <c r="G61" s="1111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0"/>
      <c r="D62" s="1111"/>
      <c r="E62" s="1111"/>
      <c r="F62" s="1111"/>
      <c r="G62" s="1111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0"/>
      <c r="D63" s="1111"/>
      <c r="E63" s="1111"/>
      <c r="F63" s="1111"/>
      <c r="G63" s="1111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0"/>
      <c r="D64" s="1111"/>
      <c r="E64" s="1111"/>
      <c r="F64" s="1111"/>
      <c r="G64" s="1111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0"/>
      <c r="D65" s="1111"/>
      <c r="E65" s="1111"/>
      <c r="F65" s="1111"/>
      <c r="G65" s="1111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0"/>
      <c r="D66" s="1111"/>
      <c r="E66" s="1111"/>
      <c r="F66" s="1111"/>
      <c r="G66" s="1111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0"/>
      <c r="D67" s="1111"/>
      <c r="E67" s="1111"/>
      <c r="F67" s="1111"/>
      <c r="G67" s="1111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0"/>
      <c r="D68" s="1111"/>
      <c r="E68" s="1111"/>
      <c r="F68" s="1111"/>
      <c r="G68" s="1111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0"/>
      <c r="D69" s="1111"/>
      <c r="E69" s="1111"/>
      <c r="F69" s="1111"/>
      <c r="G69" s="1111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0"/>
      <c r="D70" s="1111"/>
      <c r="E70" s="1111"/>
      <c r="F70" s="1111"/>
      <c r="G70" s="1111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0"/>
      <c r="D71" s="1111"/>
      <c r="E71" s="1111"/>
      <c r="F71" s="1111"/>
      <c r="G71" s="1111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0"/>
      <c r="D72" s="1111"/>
      <c r="E72" s="1111"/>
      <c r="F72" s="1111"/>
      <c r="G72" s="1111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0"/>
      <c r="D73" s="1111"/>
      <c r="E73" s="1111"/>
      <c r="F73" s="1111"/>
      <c r="G73" s="1111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0"/>
      <c r="D74" s="1111"/>
      <c r="E74" s="1111"/>
      <c r="F74" s="1111"/>
      <c r="G74" s="1111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0"/>
      <c r="D75" s="1111"/>
      <c r="E75" s="1111"/>
      <c r="F75" s="1111"/>
      <c r="G75" s="1111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0"/>
      <c r="D76" s="1111"/>
      <c r="E76" s="1111"/>
      <c r="F76" s="1111"/>
      <c r="G76" s="1111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0"/>
      <c r="D77" s="1111"/>
      <c r="E77" s="1111"/>
      <c r="F77" s="1111"/>
      <c r="G77" s="1111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0"/>
      <c r="D78" s="1111"/>
      <c r="E78" s="1111"/>
      <c r="F78" s="1111"/>
      <c r="G78" s="1111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0"/>
      <c r="D79" s="1111"/>
      <c r="E79" s="1111"/>
      <c r="F79" s="1111"/>
      <c r="G79" s="1111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0"/>
      <c r="D80" s="1111"/>
      <c r="E80" s="1111"/>
      <c r="F80" s="1111"/>
      <c r="G80" s="1111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0"/>
      <c r="D81" s="1111"/>
      <c r="E81" s="1111"/>
      <c r="F81" s="1111"/>
      <c r="G81" s="1111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0"/>
      <c r="D82" s="1111"/>
      <c r="E82" s="1111"/>
      <c r="F82" s="1111"/>
      <c r="G82" s="1111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0"/>
      <c r="D83" s="1111"/>
      <c r="E83" s="1111"/>
      <c r="F83" s="1111"/>
      <c r="G83" s="1111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0"/>
      <c r="D84" s="1111"/>
      <c r="E84" s="1111"/>
      <c r="F84" s="1111"/>
      <c r="G84" s="1111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0"/>
      <c r="D85" s="1111"/>
      <c r="E85" s="1111"/>
      <c r="F85" s="1111"/>
      <c r="G85" s="1111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0"/>
      <c r="D86" s="1111"/>
      <c r="E86" s="1111"/>
      <c r="F86" s="1111"/>
      <c r="G86" s="1111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0"/>
      <c r="D87" s="1111"/>
      <c r="E87" s="1111"/>
      <c r="F87" s="1111"/>
      <c r="G87" s="1111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0"/>
      <c r="D88" s="1111"/>
      <c r="E88" s="1111"/>
      <c r="F88" s="1111"/>
      <c r="G88" s="1111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0"/>
      <c r="D89" s="1111"/>
      <c r="E89" s="1111"/>
      <c r="F89" s="1111"/>
      <c r="G89" s="1111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0"/>
      <c r="D90" s="1111"/>
      <c r="E90" s="1111"/>
      <c r="F90" s="1111"/>
      <c r="G90" s="1111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0"/>
      <c r="D91" s="1111"/>
      <c r="E91" s="1111"/>
      <c r="F91" s="1111"/>
      <c r="G91" s="1111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0"/>
      <c r="D92" s="1111"/>
      <c r="E92" s="1111"/>
      <c r="F92" s="1111"/>
      <c r="G92" s="1111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0"/>
      <c r="D93" s="1111"/>
      <c r="E93" s="1111"/>
      <c r="F93" s="1111"/>
      <c r="G93" s="1111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0"/>
      <c r="D94" s="1111"/>
      <c r="E94" s="1111"/>
      <c r="F94" s="1111"/>
      <c r="G94" s="1111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0"/>
      <c r="D95" s="1111"/>
      <c r="E95" s="1111"/>
      <c r="F95" s="1111"/>
      <c r="G95" s="1111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0"/>
      <c r="D96" s="1111"/>
      <c r="E96" s="1111"/>
      <c r="F96" s="1111"/>
      <c r="G96" s="1111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0"/>
      <c r="D97" s="1111"/>
      <c r="E97" s="1111"/>
      <c r="F97" s="1111"/>
      <c r="G97" s="1111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0"/>
      <c r="D98" s="1111"/>
      <c r="E98" s="1111"/>
      <c r="F98" s="1111"/>
      <c r="G98" s="1111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0"/>
      <c r="D99" s="1111"/>
      <c r="E99" s="1111"/>
      <c r="F99" s="1111"/>
      <c r="G99" s="1111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0"/>
      <c r="D100" s="1111"/>
      <c r="E100" s="1111"/>
      <c r="F100" s="1111"/>
      <c r="G100" s="1111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0"/>
      <c r="D101" s="1111"/>
      <c r="E101" s="1111"/>
      <c r="F101" s="1111"/>
      <c r="G101" s="1111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0"/>
      <c r="D102" s="1111"/>
      <c r="E102" s="1111"/>
      <c r="F102" s="1111"/>
      <c r="G102" s="1111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0"/>
      <c r="D103" s="1111"/>
      <c r="E103" s="1111"/>
      <c r="F103" s="1111"/>
      <c r="G103" s="1111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0"/>
      <c r="D104" s="1111"/>
      <c r="E104" s="1111"/>
      <c r="F104" s="1111"/>
      <c r="G104" s="1111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0"/>
      <c r="D105" s="1111"/>
      <c r="E105" s="1111"/>
      <c r="F105" s="1111"/>
      <c r="G105" s="1111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0"/>
      <c r="D106" s="1111"/>
      <c r="E106" s="1111"/>
      <c r="F106" s="1111"/>
      <c r="G106" s="1111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0"/>
      <c r="D107" s="1111"/>
      <c r="E107" s="1111"/>
      <c r="F107" s="1111"/>
      <c r="G107" s="1111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3" t="s">
        <v>288</v>
      </c>
      <c r="D108" s="1114"/>
      <c r="E108" s="1114"/>
      <c r="F108" s="1114"/>
      <c r="G108" s="111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69" t="s">
        <v>926</v>
      </c>
      <c r="D109" s="969"/>
      <c r="E109" s="969"/>
      <c r="F109" s="969"/>
      <c r="G109" s="969"/>
      <c r="H109" s="969"/>
      <c r="I109" s="969"/>
      <c r="J109" s="969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6" s="468" customFormat="1" x14ac:dyDescent="0.2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6" s="468" customFormat="1" x14ac:dyDescent="0.2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">
      <c r="B117" s="1096" t="s">
        <v>923</v>
      </c>
      <c r="C117" s="1097"/>
      <c r="D117" s="1097"/>
      <c r="E117" s="1097"/>
      <c r="F117" s="1097"/>
      <c r="G117" s="1097"/>
      <c r="H117" s="1097"/>
      <c r="I117" s="1097"/>
      <c r="J117" s="1098"/>
      <c r="K117" s="1046" t="s">
        <v>913</v>
      </c>
      <c r="L117" s="1046"/>
      <c r="M117" s="1046"/>
      <c r="N117" s="1046" t="s">
        <v>913</v>
      </c>
      <c r="O117" s="1046"/>
      <c r="P117" s="1046"/>
    </row>
    <row r="118" spans="2:16" x14ac:dyDescent="0.25">
      <c r="B118" s="1107" t="s">
        <v>291</v>
      </c>
      <c r="C118" s="1108"/>
      <c r="D118" s="1108"/>
      <c r="E118" s="1108"/>
      <c r="F118" s="1108"/>
      <c r="G118" s="1108"/>
      <c r="H118" s="1108"/>
      <c r="I118" s="1108"/>
      <c r="J118" s="1109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30" x14ac:dyDescent="0.25">
      <c r="B119" s="316"/>
      <c r="C119" s="1115" t="s">
        <v>293</v>
      </c>
      <c r="D119" s="1115"/>
      <c r="E119" s="1115"/>
      <c r="F119" s="1115"/>
      <c r="G119" s="1116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25">
      <c r="B120" s="165">
        <v>1</v>
      </c>
      <c r="C120" s="1112"/>
      <c r="D120" s="1112"/>
      <c r="E120" s="1112"/>
      <c r="F120" s="1112"/>
      <c r="G120" s="1110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25">
      <c r="B121" s="167">
        <v>2</v>
      </c>
      <c r="C121" s="1112"/>
      <c r="D121" s="1112"/>
      <c r="E121" s="1112"/>
      <c r="F121" s="1112"/>
      <c r="G121" s="1110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25">
      <c r="B122" s="165">
        <v>3</v>
      </c>
      <c r="C122" s="1112"/>
      <c r="D122" s="1112"/>
      <c r="E122" s="1112"/>
      <c r="F122" s="1112"/>
      <c r="G122" s="1110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25">
      <c r="B123" s="167">
        <v>4</v>
      </c>
      <c r="C123" s="1112"/>
      <c r="D123" s="1112"/>
      <c r="E123" s="1112"/>
      <c r="F123" s="1112"/>
      <c r="G123" s="1110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25">
      <c r="B124" s="165">
        <v>5</v>
      </c>
      <c r="C124" s="1112"/>
      <c r="D124" s="1112"/>
      <c r="E124" s="1112"/>
      <c r="F124" s="1112"/>
      <c r="G124" s="1110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">
      <c r="B125" s="474"/>
      <c r="C125" s="969" t="s">
        <v>926</v>
      </c>
      <c r="D125" s="969"/>
      <c r="E125" s="969"/>
      <c r="F125" s="969"/>
      <c r="G125" s="969"/>
      <c r="H125" s="969"/>
      <c r="I125" s="969"/>
      <c r="J125" s="969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493"/>
      <c r="L130" s="493"/>
      <c r="M130" s="493"/>
      <c r="N130" s="493"/>
      <c r="O130" s="493"/>
      <c r="P130" s="493"/>
    </row>
    <row r="131" spans="2:16" s="468" customFormat="1" x14ac:dyDescent="0.2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496"/>
      <c r="L131" s="496"/>
      <c r="M131" s="496"/>
      <c r="N131" s="496"/>
      <c r="O131" s="496"/>
      <c r="P131" s="496"/>
    </row>
    <row r="132" spans="2:16" s="468" customFormat="1" x14ac:dyDescent="0.2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">
      <c r="B133" s="1096" t="s">
        <v>923</v>
      </c>
      <c r="C133" s="1097"/>
      <c r="D133" s="1097"/>
      <c r="E133" s="1097"/>
      <c r="F133" s="1097"/>
      <c r="G133" s="1097"/>
      <c r="H133" s="1097"/>
      <c r="I133" s="1097"/>
      <c r="J133" s="1098"/>
      <c r="K133" s="1046" t="s">
        <v>913</v>
      </c>
      <c r="L133" s="1046"/>
      <c r="M133" s="1046"/>
      <c r="N133" s="1046" t="s">
        <v>913</v>
      </c>
      <c r="O133" s="1046"/>
      <c r="P133" s="1046"/>
    </row>
    <row r="134" spans="2:16" ht="15" customHeight="1" x14ac:dyDescent="0.25">
      <c r="B134" s="1107" t="s">
        <v>299</v>
      </c>
      <c r="C134" s="1108"/>
      <c r="D134" s="1108"/>
      <c r="E134" s="1108"/>
      <c r="F134" s="1108"/>
      <c r="G134" s="1108"/>
      <c r="H134" s="1108"/>
      <c r="I134" s="1108"/>
      <c r="J134" s="1109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25">
      <c r="B135" s="316"/>
      <c r="C135" s="1103" t="s">
        <v>178</v>
      </c>
      <c r="D135" s="1103"/>
      <c r="E135" s="1103"/>
      <c r="F135" s="1103"/>
      <c r="G135" s="1103"/>
      <c r="H135" s="1104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25">
      <c r="B136" s="178">
        <v>1</v>
      </c>
      <c r="C136" s="1105"/>
      <c r="D136" s="1105"/>
      <c r="E136" s="1105"/>
      <c r="F136" s="1105"/>
      <c r="G136" s="1105"/>
      <c r="H136" s="1106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25">
      <c r="B137" s="178">
        <v>2</v>
      </c>
      <c r="C137" s="1105"/>
      <c r="D137" s="1105"/>
      <c r="E137" s="1105"/>
      <c r="F137" s="1105"/>
      <c r="G137" s="1105"/>
      <c r="H137" s="1106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25">
      <c r="B138" s="178">
        <v>3</v>
      </c>
      <c r="C138" s="1105"/>
      <c r="D138" s="1105"/>
      <c r="E138" s="1105"/>
      <c r="F138" s="1105"/>
      <c r="G138" s="1105"/>
      <c r="H138" s="1106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">
      <c r="B139" s="474"/>
      <c r="C139" s="969" t="s">
        <v>926</v>
      </c>
      <c r="D139" s="969"/>
      <c r="E139" s="969"/>
      <c r="F139" s="969"/>
      <c r="G139" s="969"/>
      <c r="H139" s="969"/>
      <c r="I139" s="969"/>
      <c r="J139" s="969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493"/>
      <c r="L144" s="493"/>
      <c r="M144" s="493"/>
      <c r="N144" s="493"/>
      <c r="O144" s="493"/>
      <c r="P144" s="493"/>
    </row>
    <row r="145" spans="2:16" s="468" customFormat="1" x14ac:dyDescent="0.2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496"/>
      <c r="L145" s="496"/>
      <c r="M145" s="496"/>
      <c r="N145" s="496"/>
      <c r="O145" s="496"/>
      <c r="P145" s="496"/>
    </row>
    <row r="146" spans="2:16" s="468" customFormat="1" x14ac:dyDescent="0.2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">
      <c r="B147" s="1096" t="s">
        <v>923</v>
      </c>
      <c r="C147" s="1097"/>
      <c r="D147" s="1097"/>
      <c r="E147" s="1097"/>
      <c r="F147" s="1097"/>
      <c r="G147" s="1097"/>
      <c r="H147" s="1097"/>
      <c r="I147" s="1097"/>
      <c r="J147" s="1098"/>
      <c r="K147" s="1046" t="s">
        <v>913</v>
      </c>
      <c r="L147" s="1046"/>
      <c r="M147" s="1046"/>
      <c r="N147" s="1046" t="s">
        <v>913</v>
      </c>
      <c r="O147" s="1046"/>
      <c r="P147" s="1046"/>
    </row>
    <row r="148" spans="2:16" ht="15" customHeight="1" x14ac:dyDescent="0.25">
      <c r="B148" s="1099" t="s">
        <v>706</v>
      </c>
      <c r="C148" s="1100"/>
      <c r="D148" s="1100"/>
      <c r="E148" s="1100"/>
      <c r="F148" s="1100"/>
      <c r="G148" s="1100"/>
      <c r="H148" s="1100"/>
      <c r="I148" s="1100"/>
      <c r="J148" s="1101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25">
      <c r="B149" s="1102" t="s">
        <v>15</v>
      </c>
      <c r="C149" s="1103"/>
      <c r="D149" s="1103"/>
      <c r="E149" s="1103"/>
      <c r="F149" s="1103"/>
      <c r="G149" s="1103"/>
      <c r="H149" s="1104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25">
      <c r="B150" s="178">
        <v>1</v>
      </c>
      <c r="C150" s="1105"/>
      <c r="D150" s="1105"/>
      <c r="E150" s="1105"/>
      <c r="F150" s="1105"/>
      <c r="G150" s="1105"/>
      <c r="H150" s="1106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25">
      <c r="B151" s="178">
        <v>2</v>
      </c>
      <c r="C151" s="1105"/>
      <c r="D151" s="1105"/>
      <c r="E151" s="1105"/>
      <c r="F151" s="1105"/>
      <c r="G151" s="1105"/>
      <c r="H151" s="1106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25">
      <c r="B152" s="178">
        <v>3</v>
      </c>
      <c r="C152" s="1105"/>
      <c r="D152" s="1105"/>
      <c r="E152" s="1105"/>
      <c r="F152" s="1105"/>
      <c r="G152" s="1105"/>
      <c r="H152" s="1106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">
      <c r="B153" s="474"/>
      <c r="C153" s="969" t="s">
        <v>926</v>
      </c>
      <c r="D153" s="969"/>
      <c r="E153" s="969"/>
      <c r="F153" s="969"/>
      <c r="G153" s="969"/>
      <c r="H153" s="969"/>
      <c r="I153" s="969"/>
      <c r="J153" s="969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</row>
    <row r="159" spans="2:16" s="468" customFormat="1" x14ac:dyDescent="0.2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</row>
    <row r="160" spans="2:16" s="468" customFormat="1" x14ac:dyDescent="0.2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">
      <c r="B161" s="1096" t="s">
        <v>923</v>
      </c>
      <c r="C161" s="1097"/>
      <c r="D161" s="1097"/>
      <c r="E161" s="1097"/>
      <c r="F161" s="1097"/>
      <c r="G161" s="1097"/>
      <c r="H161" s="1097"/>
      <c r="I161" s="1097"/>
      <c r="J161" s="1098"/>
      <c r="K161" s="1046" t="s">
        <v>913</v>
      </c>
      <c r="L161" s="1046"/>
      <c r="M161" s="1046"/>
      <c r="N161" s="1046" t="s">
        <v>913</v>
      </c>
      <c r="O161" s="1046"/>
      <c r="P161" s="1046"/>
    </row>
  </sheetData>
  <sheetProtection password="C9A4" sheet="1" objects="1" scenarios="1"/>
  <mergeCells count="168"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G2" zoomScale="90" zoomScaleNormal="90" workbookViewId="0">
      <selection activeCell="AA3" sqref="AA3"/>
    </sheetView>
  </sheetViews>
  <sheetFormatPr defaultColWidth="9.140625" defaultRowHeight="12.75" x14ac:dyDescent="0.2"/>
  <cols>
    <col min="1" max="1" width="5.5703125" style="24" customWidth="1"/>
    <col min="2" max="2" width="18.85546875" style="24" bestFit="1" customWidth="1"/>
    <col min="3" max="3" width="6.5703125" style="24" customWidth="1"/>
    <col min="4" max="4" width="6.5703125" style="24" bestFit="1" customWidth="1"/>
    <col min="5" max="6" width="9.5703125" style="24" bestFit="1" customWidth="1"/>
    <col min="7" max="7" width="9.140625" style="24"/>
    <col min="8" max="8" width="19.5703125" style="24" bestFit="1" customWidth="1"/>
    <col min="9" max="9" width="14.42578125" style="24" bestFit="1" customWidth="1"/>
    <col min="10" max="10" width="17.140625" style="24" bestFit="1" customWidth="1"/>
    <col min="11" max="12" width="8.42578125" style="24" bestFit="1" customWidth="1"/>
    <col min="13" max="13" width="9.42578125" style="24" bestFit="1" customWidth="1"/>
    <col min="14" max="14" width="9" style="24" bestFit="1" customWidth="1"/>
    <col min="15" max="16" width="8.5703125" style="24" customWidth="1"/>
    <col min="17" max="17" width="9.140625" style="24"/>
    <col min="18" max="18" width="8.42578125" style="24" customWidth="1"/>
    <col min="19" max="20" width="8.42578125" style="24" bestFit="1" customWidth="1"/>
    <col min="21" max="21" width="18.85546875" style="24" bestFit="1" customWidth="1"/>
    <col min="22" max="22" width="10.140625" style="24" bestFit="1" customWidth="1"/>
    <col min="23" max="23" width="8.42578125" style="24" customWidth="1"/>
    <col min="24" max="24" width="9.42578125" style="24" bestFit="1" customWidth="1"/>
    <col min="25" max="25" width="10" style="24" customWidth="1"/>
    <col min="26" max="27" width="11.140625" style="24" bestFit="1" customWidth="1"/>
    <col min="28" max="28" width="46.42578125" style="24" bestFit="1" customWidth="1"/>
    <col min="29" max="29" width="9.140625" style="24"/>
    <col min="30" max="30" width="15.5703125" style="24" bestFit="1" customWidth="1"/>
    <col min="31" max="31" width="9.140625" style="24"/>
    <col min="32" max="32" width="4" style="24" bestFit="1" customWidth="1"/>
    <col min="33" max="33" width="35.42578125" style="24" bestFit="1" customWidth="1"/>
    <col min="34" max="34" width="4" style="24" bestFit="1" customWidth="1"/>
    <col min="35" max="36" width="9.140625" style="24"/>
    <col min="37" max="40" width="8.42578125" style="24" bestFit="1" customWidth="1"/>
    <col min="41" max="41" width="17.85546875" style="24" bestFit="1" customWidth="1"/>
    <col min="42" max="42" width="21.5703125" style="24" customWidth="1"/>
    <col min="43" max="43" width="11.42578125" style="757" bestFit="1" customWidth="1"/>
    <col min="44" max="44" width="10.140625" style="757" bestFit="1" customWidth="1"/>
    <col min="45" max="45" width="11.42578125" style="24" bestFit="1" customWidth="1"/>
    <col min="46" max="46" width="8.5703125" style="24" bestFit="1" customWidth="1"/>
    <col min="47" max="47" width="15.5703125" style="24" bestFit="1" customWidth="1"/>
    <col min="48" max="48" width="8.5703125" style="24" bestFit="1" customWidth="1"/>
    <col min="49" max="49" width="9.7109375" style="24" bestFit="1" customWidth="1"/>
    <col min="50" max="16384" width="9.140625" style="24"/>
  </cols>
  <sheetData>
    <row r="2" spans="1:50" ht="90" x14ac:dyDescent="0.2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5" x14ac:dyDescent="0.2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2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2">
      <c r="B6" s="833" t="s">
        <v>169</v>
      </c>
      <c r="C6" s="834"/>
      <c r="D6" s="834"/>
      <c r="E6" s="834"/>
      <c r="F6" s="835"/>
      <c r="G6" s="26"/>
      <c r="H6" s="833" t="s">
        <v>129</v>
      </c>
      <c r="I6" s="834"/>
      <c r="J6" s="834"/>
      <c r="K6" s="834"/>
      <c r="L6" s="834"/>
      <c r="M6" s="834"/>
      <c r="N6" s="834"/>
      <c r="O6" s="834"/>
      <c r="P6" s="835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55" t="s">
        <v>128</v>
      </c>
      <c r="AE6" s="25"/>
      <c r="AF6" s="854" t="s">
        <v>1082</v>
      </c>
      <c r="AG6" s="854"/>
      <c r="AH6" s="854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2">
      <c r="B7" s="836" t="s">
        <v>193</v>
      </c>
      <c r="C7" s="837"/>
      <c r="D7" s="837"/>
      <c r="E7" s="837"/>
      <c r="F7" s="838"/>
      <c r="G7" s="26"/>
      <c r="H7" s="839" t="s">
        <v>84</v>
      </c>
      <c r="I7" s="839" t="s">
        <v>85</v>
      </c>
      <c r="J7" s="839" t="s">
        <v>86</v>
      </c>
      <c r="K7" s="839" t="s">
        <v>87</v>
      </c>
      <c r="L7" s="839" t="s">
        <v>88</v>
      </c>
      <c r="M7" s="839" t="s">
        <v>89</v>
      </c>
      <c r="N7" s="839" t="s">
        <v>90</v>
      </c>
      <c r="O7" s="839" t="s">
        <v>182</v>
      </c>
      <c r="P7" s="839" t="s">
        <v>183</v>
      </c>
      <c r="Q7" s="25"/>
      <c r="R7" s="25"/>
      <c r="S7" s="25"/>
      <c r="T7" s="25">
        <f>Apresentação!E7</f>
        <v>12</v>
      </c>
      <c r="U7" s="25">
        <f>Apresentação!E18</f>
        <v>6</v>
      </c>
      <c r="V7" s="27">
        <f>IFERROR(DGET($R$11:$Y$132,V6,$T$6:$U$7),0)</f>
        <v>82.96</v>
      </c>
      <c r="W7" s="27">
        <f>IFERROR(DGET($R$11:$Y$132,W6,$T$6:$U$7),0)</f>
        <v>28.45</v>
      </c>
      <c r="X7" s="27">
        <f>IFERROR(DGET($R$11:$Y$132,X6,$T$6:$U$7),0)</f>
        <v>458.17</v>
      </c>
      <c r="Y7" s="27">
        <f>IFERROR(DGET($R$11:$Y$132,Y6,$T$6:$U$7),0)</f>
        <v>315.73</v>
      </c>
      <c r="Z7" s="25"/>
      <c r="AA7" s="25"/>
      <c r="AB7" s="25"/>
      <c r="AC7" s="25"/>
      <c r="AD7" s="855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12</v>
      </c>
      <c r="AL7" s="25">
        <f>IF(Apresentação!E17=6,3,Apresentação!E17)</f>
        <v>3</v>
      </c>
      <c r="AM7" s="25">
        <f>Apresentação!E18</f>
        <v>6</v>
      </c>
      <c r="AN7" s="25">
        <f>IFERROR(DGET($AL$12:$AV$243,AN6,$AK$6:$AM$7),0)</f>
        <v>378.48</v>
      </c>
      <c r="AO7" s="25">
        <f>IFERROR(DGET($AL$12:$AV$243,AO6,$AK$6:$AM$7),0)</f>
        <v>236.04</v>
      </c>
      <c r="AP7" s="25">
        <f>IFERROR(DGET($AL$12:$AV$243,AP6,$AK$6:$AM$7),0)</f>
        <v>82.96</v>
      </c>
      <c r="AQ7" s="758">
        <f t="shared" ref="AQ7:AS7" si="0">IFERROR(DGET($AL$12:$AV$222,AQ6,$AK$6:$AM$7),0)</f>
        <v>0</v>
      </c>
      <c r="AR7" s="758">
        <f t="shared" si="0"/>
        <v>0</v>
      </c>
      <c r="AS7" s="25">
        <f t="shared" si="0"/>
        <v>0</v>
      </c>
      <c r="AT7" s="25"/>
      <c r="AU7" s="25"/>
      <c r="AV7" s="25"/>
    </row>
    <row r="8" spans="1:50" x14ac:dyDescent="0.2">
      <c r="B8" s="836" t="s">
        <v>170</v>
      </c>
      <c r="C8" s="837"/>
      <c r="D8" s="837"/>
      <c r="E8" s="837"/>
      <c r="F8" s="838"/>
      <c r="G8" s="26"/>
      <c r="H8" s="839"/>
      <c r="I8" s="839"/>
      <c r="J8" s="839"/>
      <c r="K8" s="839"/>
      <c r="L8" s="839"/>
      <c r="M8" s="839"/>
      <c r="N8" s="839"/>
      <c r="O8" s="843"/>
      <c r="P8" s="839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55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2">
      <c r="B9" s="836" t="s">
        <v>171</v>
      </c>
      <c r="C9" s="837"/>
      <c r="D9" s="837"/>
      <c r="E9" s="837"/>
      <c r="F9" s="838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57" t="s">
        <v>188</v>
      </c>
      <c r="S9" s="857"/>
      <c r="T9" s="857"/>
      <c r="U9" s="857"/>
      <c r="V9" s="857"/>
      <c r="W9" s="857"/>
      <c r="X9" s="857"/>
      <c r="Y9" s="857"/>
      <c r="Z9" s="857"/>
      <c r="AA9" s="857"/>
      <c r="AB9" s="857"/>
      <c r="AC9" s="25"/>
      <c r="AD9" s="855"/>
      <c r="AE9" s="25"/>
      <c r="AF9" s="28">
        <v>3</v>
      </c>
      <c r="AG9" s="29" t="s">
        <v>1357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2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56" t="s">
        <v>189</v>
      </c>
      <c r="W10" s="856"/>
      <c r="X10" s="856" t="s">
        <v>190</v>
      </c>
      <c r="Y10" s="856"/>
      <c r="Z10" s="856" t="s">
        <v>92</v>
      </c>
      <c r="AA10" s="856"/>
      <c r="AB10" s="856" t="s">
        <v>93</v>
      </c>
      <c r="AC10" s="25"/>
      <c r="AD10" s="35" t="s">
        <v>191</v>
      </c>
      <c r="AE10" s="25"/>
      <c r="AF10" s="28">
        <v>4</v>
      </c>
      <c r="AG10" s="29" t="s">
        <v>1356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1" t="s">
        <v>197</v>
      </c>
      <c r="AR10" s="872"/>
      <c r="AS10" s="858" t="s">
        <v>148</v>
      </c>
      <c r="AT10" s="859"/>
      <c r="AU10" s="859"/>
      <c r="AV10" s="860"/>
    </row>
    <row r="11" spans="1:50" x14ac:dyDescent="0.2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56"/>
      <c r="AC11" s="25"/>
      <c r="AD11" s="35"/>
      <c r="AE11" s="25"/>
      <c r="AF11" s="28">
        <v>5</v>
      </c>
      <c r="AG11" s="29" t="s">
        <v>1355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1" t="s">
        <v>196</v>
      </c>
      <c r="AR11" s="862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2">
      <c r="B12" s="833" t="s">
        <v>100</v>
      </c>
      <c r="C12" s="834"/>
      <c r="D12" s="834"/>
      <c r="E12" s="834"/>
      <c r="F12" s="835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4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41">
        <v>42129</v>
      </c>
      <c r="AA12" s="841">
        <v>42495</v>
      </c>
      <c r="AB12" s="45" t="s">
        <v>1108</v>
      </c>
      <c r="AC12" s="25"/>
      <c r="AD12" s="35"/>
      <c r="AE12" s="25"/>
      <c r="AF12" s="28">
        <v>6</v>
      </c>
      <c r="AG12" s="29" t="s">
        <v>1354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2">
      <c r="A13" s="24">
        <v>1</v>
      </c>
      <c r="B13" s="836" t="s">
        <v>192</v>
      </c>
      <c r="C13" s="837"/>
      <c r="D13" s="837"/>
      <c r="E13" s="837"/>
      <c r="F13" s="838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5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42"/>
      <c r="AA13" s="842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1353</v>
      </c>
      <c r="AH13" s="28">
        <v>0</v>
      </c>
      <c r="AI13" s="25"/>
      <c r="AJ13" s="25"/>
      <c r="AK13" s="848">
        <v>2015</v>
      </c>
      <c r="AL13" s="448">
        <v>2</v>
      </c>
      <c r="AM13" s="48">
        <v>2</v>
      </c>
      <c r="AN13" s="49">
        <v>5</v>
      </c>
      <c r="AO13" s="851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2">
      <c r="A14" s="24">
        <v>2</v>
      </c>
      <c r="B14" s="836" t="s">
        <v>1103</v>
      </c>
      <c r="C14" s="837"/>
      <c r="D14" s="837"/>
      <c r="E14" s="837"/>
      <c r="F14" s="838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5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42"/>
      <c r="AA14" s="842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1352</v>
      </c>
      <c r="AH14" s="28">
        <v>0</v>
      </c>
      <c r="AI14" s="25"/>
      <c r="AJ14" s="25"/>
      <c r="AK14" s="849"/>
      <c r="AL14" s="449">
        <f>AL13</f>
        <v>2</v>
      </c>
      <c r="AM14" s="51">
        <f>AM13</f>
        <v>2</v>
      </c>
      <c r="AN14" s="49">
        <v>6</v>
      </c>
      <c r="AO14" s="852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2">
      <c r="A15" s="24">
        <v>3</v>
      </c>
      <c r="B15" s="836" t="s">
        <v>1062</v>
      </c>
      <c r="C15" s="837"/>
      <c r="D15" s="837"/>
      <c r="E15" s="837"/>
      <c r="F15" s="838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5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42"/>
      <c r="AA15" s="842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1351</v>
      </c>
      <c r="AH15" s="28">
        <v>0</v>
      </c>
      <c r="AI15" s="25"/>
      <c r="AJ15" s="25"/>
      <c r="AK15" s="849"/>
      <c r="AL15" s="449">
        <f t="shared" ref="AL15:AL20" si="6">AL14</f>
        <v>2</v>
      </c>
      <c r="AM15" s="51">
        <f>AM13</f>
        <v>2</v>
      </c>
      <c r="AN15" s="49">
        <v>7</v>
      </c>
      <c r="AO15" s="852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2">
      <c r="A16" s="24">
        <v>4</v>
      </c>
      <c r="B16" s="836" t="s">
        <v>1063</v>
      </c>
      <c r="C16" s="837"/>
      <c r="D16" s="837"/>
      <c r="E16" s="837"/>
      <c r="F16" s="838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5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42"/>
      <c r="AA16" s="842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1350</v>
      </c>
      <c r="AH16" s="28">
        <v>0</v>
      </c>
      <c r="AI16" s="25"/>
      <c r="AJ16" s="25"/>
      <c r="AK16" s="849"/>
      <c r="AL16" s="449">
        <f t="shared" si="6"/>
        <v>2</v>
      </c>
      <c r="AM16" s="51">
        <f>AM13</f>
        <v>2</v>
      </c>
      <c r="AN16" s="49">
        <v>8</v>
      </c>
      <c r="AO16" s="852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2">
      <c r="A17" s="24">
        <v>5</v>
      </c>
      <c r="B17" s="836" t="s">
        <v>1104</v>
      </c>
      <c r="C17" s="837"/>
      <c r="D17" s="837"/>
      <c r="E17" s="837"/>
      <c r="F17" s="838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5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42"/>
      <c r="AA17" s="842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1349</v>
      </c>
      <c r="AH17" s="28">
        <v>0</v>
      </c>
      <c r="AI17" s="25"/>
      <c r="AJ17" s="25"/>
      <c r="AK17" s="849"/>
      <c r="AL17" s="449">
        <f t="shared" si="6"/>
        <v>2</v>
      </c>
      <c r="AM17" s="51">
        <f>AM13</f>
        <v>2</v>
      </c>
      <c r="AN17" s="49">
        <v>9</v>
      </c>
      <c r="AO17" s="852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2">
      <c r="A18" s="24">
        <v>6</v>
      </c>
      <c r="B18" s="836" t="s">
        <v>1064</v>
      </c>
      <c r="C18" s="837"/>
      <c r="D18" s="837"/>
      <c r="E18" s="837"/>
      <c r="F18" s="838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5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42"/>
      <c r="AA18" s="842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1348</v>
      </c>
      <c r="AH18" s="28">
        <v>0</v>
      </c>
      <c r="AI18" s="25"/>
      <c r="AJ18" s="25"/>
      <c r="AK18" s="849"/>
      <c r="AL18" s="449">
        <f t="shared" si="6"/>
        <v>2</v>
      </c>
      <c r="AM18" s="51">
        <f>AM14</f>
        <v>2</v>
      </c>
      <c r="AN18" s="53">
        <v>10</v>
      </c>
      <c r="AO18" s="852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2">
      <c r="A19" s="24">
        <v>7</v>
      </c>
      <c r="B19" s="836" t="s">
        <v>1065</v>
      </c>
      <c r="C19" s="837"/>
      <c r="D19" s="837"/>
      <c r="E19" s="837"/>
      <c r="F19" s="838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5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42"/>
      <c r="AA19" s="842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1347</v>
      </c>
      <c r="AH19" s="28">
        <v>0</v>
      </c>
      <c r="AI19" s="25"/>
      <c r="AJ19" s="25"/>
      <c r="AK19" s="849"/>
      <c r="AL19" s="449">
        <f t="shared" si="6"/>
        <v>2</v>
      </c>
      <c r="AM19" s="51">
        <f>AM15</f>
        <v>2</v>
      </c>
      <c r="AN19" s="53">
        <v>11</v>
      </c>
      <c r="AO19" s="852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2">
      <c r="A20" s="24">
        <v>8</v>
      </c>
      <c r="B20" s="836" t="s">
        <v>1105</v>
      </c>
      <c r="C20" s="837"/>
      <c r="D20" s="837"/>
      <c r="E20" s="837"/>
      <c r="F20" s="838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5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42"/>
      <c r="AA20" s="842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1346</v>
      </c>
      <c r="AH20" s="28">
        <v>0</v>
      </c>
      <c r="AI20" s="25"/>
      <c r="AJ20" s="25"/>
      <c r="AK20" s="849"/>
      <c r="AL20" s="449">
        <f t="shared" si="6"/>
        <v>2</v>
      </c>
      <c r="AM20" s="51">
        <f>AM16</f>
        <v>2</v>
      </c>
      <c r="AN20" s="53">
        <v>12</v>
      </c>
      <c r="AO20" s="853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2">
      <c r="A21" s="24">
        <v>9</v>
      </c>
      <c r="B21" s="836" t="s">
        <v>1106</v>
      </c>
      <c r="C21" s="837"/>
      <c r="D21" s="837"/>
      <c r="E21" s="837"/>
      <c r="F21" s="838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5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42"/>
      <c r="AA21" s="842"/>
      <c r="AB21" s="45" t="str">
        <f t="shared" si="5"/>
        <v>Resolução ANEEL Nº 2.127 de 23 de Agosto de 2016</v>
      </c>
      <c r="AC21" s="25"/>
      <c r="AD21" s="35">
        <v>2025</v>
      </c>
      <c r="AE21" s="25"/>
      <c r="AF21" s="28">
        <v>15</v>
      </c>
      <c r="AG21" s="29" t="s">
        <v>1345</v>
      </c>
      <c r="AH21" s="28">
        <v>0</v>
      </c>
      <c r="AI21" s="25"/>
      <c r="AJ21" s="25"/>
      <c r="AK21" s="849"/>
      <c r="AL21" s="449">
        <f>AL17</f>
        <v>2</v>
      </c>
      <c r="AM21" s="48">
        <v>3</v>
      </c>
      <c r="AN21" s="53">
        <v>2</v>
      </c>
      <c r="AO21" s="851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2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6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43"/>
      <c r="AA22" s="843"/>
      <c r="AB22" s="45" t="str">
        <f t="shared" si="5"/>
        <v>Resolução ANEEL Nº 2.127 de 23 de Agosto de 2016</v>
      </c>
      <c r="AC22" s="25"/>
      <c r="AD22" s="49">
        <v>2026</v>
      </c>
      <c r="AE22" s="25"/>
      <c r="AF22" s="28">
        <v>16</v>
      </c>
      <c r="AG22" s="29" t="s">
        <v>1344</v>
      </c>
      <c r="AH22" s="28">
        <v>0</v>
      </c>
      <c r="AI22" s="25"/>
      <c r="AJ22" s="25"/>
      <c r="AK22" s="849"/>
      <c r="AL22" s="449">
        <f>AL17</f>
        <v>2</v>
      </c>
      <c r="AM22" s="51">
        <f>AM21</f>
        <v>3</v>
      </c>
      <c r="AN22" s="53">
        <v>3</v>
      </c>
      <c r="AO22" s="852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2">
      <c r="B23" s="833" t="s">
        <v>99</v>
      </c>
      <c r="C23" s="834"/>
      <c r="D23" s="834"/>
      <c r="E23" s="834"/>
      <c r="F23" s="835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4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41"/>
      <c r="AA23" s="841"/>
      <c r="AB23" s="45" t="str">
        <f t="shared" si="5"/>
        <v>Resolução ANEEL Nº 2.127 de 23 de Agosto de 2016</v>
      </c>
      <c r="AC23" s="25"/>
      <c r="AD23" s="35">
        <v>2027</v>
      </c>
      <c r="AE23" s="25"/>
      <c r="AF23" s="28">
        <v>17</v>
      </c>
      <c r="AG23" s="29" t="s">
        <v>1343</v>
      </c>
      <c r="AH23" s="28">
        <v>0</v>
      </c>
      <c r="AI23" s="25"/>
      <c r="AJ23" s="25"/>
      <c r="AK23" s="849"/>
      <c r="AL23" s="449">
        <f>AL22</f>
        <v>2</v>
      </c>
      <c r="AM23" s="51">
        <f>AM21</f>
        <v>3</v>
      </c>
      <c r="AN23" s="53">
        <v>4</v>
      </c>
      <c r="AO23" s="852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2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5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63"/>
      <c r="AA24" s="863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1342</v>
      </c>
      <c r="AH24" s="28">
        <v>0</v>
      </c>
      <c r="AI24" s="25"/>
      <c r="AJ24" s="25"/>
      <c r="AK24" s="849"/>
      <c r="AL24" s="449">
        <f>AL23</f>
        <v>2</v>
      </c>
      <c r="AM24" s="51">
        <f>AM23</f>
        <v>3</v>
      </c>
      <c r="AN24" s="53">
        <v>5</v>
      </c>
      <c r="AO24" s="852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2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5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63"/>
      <c r="AA25" s="863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1341</v>
      </c>
      <c r="AH25" s="28">
        <v>0</v>
      </c>
      <c r="AI25" s="25"/>
      <c r="AJ25" s="25"/>
      <c r="AK25" s="849"/>
      <c r="AL25" s="449">
        <f>AL24</f>
        <v>2</v>
      </c>
      <c r="AM25" s="56">
        <f>AM24</f>
        <v>3</v>
      </c>
      <c r="AN25" s="53">
        <v>6</v>
      </c>
      <c r="AO25" s="853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2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5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63"/>
      <c r="AA26" s="863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1340</v>
      </c>
      <c r="AH26" s="28">
        <v>0</v>
      </c>
      <c r="AI26" s="25"/>
      <c r="AJ26" s="25"/>
      <c r="AK26" s="849"/>
      <c r="AL26" s="449">
        <f>AL25</f>
        <v>2</v>
      </c>
      <c r="AM26" s="51">
        <v>4</v>
      </c>
      <c r="AN26" s="49">
        <v>5</v>
      </c>
      <c r="AO26" s="851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2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5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63"/>
      <c r="AA27" s="863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1339</v>
      </c>
      <c r="AH27" s="28">
        <v>0</v>
      </c>
      <c r="AI27" s="25"/>
      <c r="AJ27" s="25"/>
      <c r="AK27" s="849"/>
      <c r="AL27" s="449">
        <f>AL26</f>
        <v>2</v>
      </c>
      <c r="AM27" s="56">
        <v>4</v>
      </c>
      <c r="AN27" s="49">
        <v>6</v>
      </c>
      <c r="AO27" s="853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2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5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63"/>
      <c r="AA28" s="863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1338</v>
      </c>
      <c r="AH28" s="28">
        <v>0</v>
      </c>
      <c r="AI28" s="25"/>
      <c r="AJ28" s="25"/>
      <c r="AK28" s="849"/>
      <c r="AL28" s="449">
        <f t="shared" ref="AL28:AL33" si="10">AL27</f>
        <v>2</v>
      </c>
      <c r="AM28" s="51">
        <v>5</v>
      </c>
      <c r="AN28" s="49">
        <v>7</v>
      </c>
      <c r="AO28" s="851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1">AT28</f>
        <v>0</v>
      </c>
      <c r="AX28" s="649">
        <f t="shared" ref="AX28:AX31" si="12">AV28</f>
        <v>0</v>
      </c>
    </row>
    <row r="29" spans="1:50" x14ac:dyDescent="0.2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5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63"/>
      <c r="AA29" s="863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1337</v>
      </c>
      <c r="AH29" s="28">
        <v>0</v>
      </c>
      <c r="AI29" s="25"/>
      <c r="AJ29" s="25"/>
      <c r="AK29" s="849"/>
      <c r="AL29" s="449">
        <f t="shared" si="10"/>
        <v>2</v>
      </c>
      <c r="AM29" s="51">
        <v>5</v>
      </c>
      <c r="AN29" s="49">
        <v>8</v>
      </c>
      <c r="AO29" s="852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1"/>
        <v>0</v>
      </c>
      <c r="AX29" s="649">
        <f t="shared" si="12"/>
        <v>0</v>
      </c>
    </row>
    <row r="30" spans="1:50" x14ac:dyDescent="0.2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5"/>
      <c r="U30" s="52" t="s">
        <v>179</v>
      </c>
      <c r="V30" s="442">
        <f>AS51</f>
        <v>0</v>
      </c>
      <c r="W30" s="442">
        <f t="shared" ref="W30:W31" si="13">AU51</f>
        <v>0</v>
      </c>
      <c r="X30" s="442">
        <f t="shared" ref="X30:X31" si="14">AW51</f>
        <v>0</v>
      </c>
      <c r="Y30" s="442">
        <f t="shared" ref="Y30:Y31" si="15">AX51</f>
        <v>0</v>
      </c>
      <c r="Z30" s="863"/>
      <c r="AA30" s="863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1336</v>
      </c>
      <c r="AH30" s="28">
        <v>0</v>
      </c>
      <c r="AI30" s="25"/>
      <c r="AJ30" s="25"/>
      <c r="AK30" s="849"/>
      <c r="AL30" s="449">
        <f t="shared" si="10"/>
        <v>2</v>
      </c>
      <c r="AM30" s="51">
        <v>5</v>
      </c>
      <c r="AN30" s="49">
        <v>9</v>
      </c>
      <c r="AO30" s="852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1"/>
        <v>0</v>
      </c>
      <c r="AX30" s="649">
        <f t="shared" si="12"/>
        <v>0</v>
      </c>
    </row>
    <row r="31" spans="1:50" x14ac:dyDescent="0.2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40" t="s">
        <v>101</v>
      </c>
      <c r="I31" s="840"/>
      <c r="J31" s="840"/>
      <c r="K31" s="840"/>
      <c r="L31" s="840"/>
      <c r="M31" s="840"/>
      <c r="N31" s="840"/>
      <c r="O31" s="840"/>
      <c r="P31" s="57"/>
      <c r="Q31" s="33"/>
      <c r="R31" s="43">
        <v>3</v>
      </c>
      <c r="S31" s="43">
        <v>10</v>
      </c>
      <c r="T31" s="845"/>
      <c r="U31" s="52" t="s">
        <v>180</v>
      </c>
      <c r="V31" s="442">
        <f>AS52</f>
        <v>0</v>
      </c>
      <c r="W31" s="442">
        <f t="shared" si="13"/>
        <v>0</v>
      </c>
      <c r="X31" s="442">
        <f t="shared" si="14"/>
        <v>0</v>
      </c>
      <c r="Y31" s="442">
        <f t="shared" si="15"/>
        <v>0</v>
      </c>
      <c r="Z31" s="863"/>
      <c r="AA31" s="863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1335</v>
      </c>
      <c r="AH31" s="28">
        <v>0</v>
      </c>
      <c r="AI31" s="25"/>
      <c r="AJ31" s="25"/>
      <c r="AK31" s="849"/>
      <c r="AL31" s="449">
        <f t="shared" si="10"/>
        <v>2</v>
      </c>
      <c r="AM31" s="51">
        <v>5</v>
      </c>
      <c r="AN31" s="49">
        <v>10</v>
      </c>
      <c r="AO31" s="852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1"/>
        <v>0</v>
      </c>
      <c r="AX31" s="649">
        <f t="shared" si="12"/>
        <v>0</v>
      </c>
    </row>
    <row r="32" spans="1:50" x14ac:dyDescent="0.2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40" t="s">
        <v>102</v>
      </c>
      <c r="I32" s="840"/>
      <c r="J32" s="840"/>
      <c r="K32" s="840"/>
      <c r="L32" s="840"/>
      <c r="M32" s="840"/>
      <c r="N32" s="840"/>
      <c r="O32" s="25"/>
      <c r="P32" s="25"/>
      <c r="Q32" s="33"/>
      <c r="R32" s="43">
        <v>3</v>
      </c>
      <c r="S32" s="43">
        <v>11</v>
      </c>
      <c r="T32" s="845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63"/>
      <c r="AA32" s="863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1334</v>
      </c>
      <c r="AH32" s="28">
        <v>0</v>
      </c>
      <c r="AI32" s="25"/>
      <c r="AJ32" s="25"/>
      <c r="AK32" s="849"/>
      <c r="AL32" s="449">
        <f t="shared" si="10"/>
        <v>2</v>
      </c>
      <c r="AM32" s="51">
        <v>5</v>
      </c>
      <c r="AN32" s="49">
        <v>11</v>
      </c>
      <c r="AO32" s="852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2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40" t="s">
        <v>103</v>
      </c>
      <c r="I33" s="840"/>
      <c r="J33" s="840"/>
      <c r="K33" s="840"/>
      <c r="L33" s="840"/>
      <c r="M33" s="840"/>
      <c r="N33" s="840"/>
      <c r="O33" s="25"/>
      <c r="P33" s="25"/>
      <c r="Q33" s="33"/>
      <c r="R33" s="43">
        <v>3</v>
      </c>
      <c r="S33" s="43">
        <v>12</v>
      </c>
      <c r="T33" s="846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64"/>
      <c r="AA33" s="864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1333</v>
      </c>
      <c r="AH33" s="28">
        <v>0</v>
      </c>
      <c r="AI33" s="25"/>
      <c r="AJ33" s="25"/>
      <c r="AK33" s="850"/>
      <c r="AL33" s="450">
        <f t="shared" si="10"/>
        <v>2</v>
      </c>
      <c r="AM33" s="56">
        <v>5</v>
      </c>
      <c r="AN33" s="49">
        <v>12</v>
      </c>
      <c r="AO33" s="853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2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1087</v>
      </c>
      <c r="L34" s="647" t="s">
        <v>1085</v>
      </c>
      <c r="M34" s="647" t="s">
        <v>1086</v>
      </c>
      <c r="N34" s="25"/>
      <c r="O34" s="25"/>
      <c r="P34" s="25"/>
      <c r="Q34" s="33"/>
      <c r="R34" s="43">
        <v>4</v>
      </c>
      <c r="S34" s="43">
        <v>2</v>
      </c>
      <c r="T34" s="844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41">
        <v>42065</v>
      </c>
      <c r="AA34" s="841">
        <v>42222</v>
      </c>
      <c r="AB34" s="45" t="s">
        <v>1110</v>
      </c>
      <c r="AC34" s="25"/>
      <c r="AD34" s="25"/>
      <c r="AE34" s="25"/>
      <c r="AF34" s="28">
        <v>28</v>
      </c>
      <c r="AG34" s="29" t="s">
        <v>1332</v>
      </c>
      <c r="AH34" s="28">
        <v>0</v>
      </c>
      <c r="AI34" s="25"/>
      <c r="AJ34" s="25"/>
      <c r="AK34" s="848">
        <v>2016</v>
      </c>
      <c r="AL34" s="448">
        <v>3</v>
      </c>
      <c r="AM34" s="48">
        <v>2</v>
      </c>
      <c r="AN34" s="49">
        <v>5</v>
      </c>
      <c r="AO34" s="851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6">AS34+AT34</f>
        <v>0</v>
      </c>
      <c r="AX34" s="439">
        <f t="shared" ref="AX34:AX62" si="17">AU34+AV34</f>
        <v>0</v>
      </c>
    </row>
    <row r="35" spans="1:50" x14ac:dyDescent="0.2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336.15758536707318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5"/>
      <c r="U35" s="44" t="s">
        <v>123</v>
      </c>
      <c r="V35" s="441">
        <f t="shared" ref="V35:W38" si="18">AQ64</f>
        <v>0</v>
      </c>
      <c r="W35" s="441">
        <f t="shared" si="18"/>
        <v>0</v>
      </c>
      <c r="X35" s="441">
        <f t="shared" ref="X35:Y38" si="19">AW64</f>
        <v>0</v>
      </c>
      <c r="Y35" s="441">
        <f t="shared" si="19"/>
        <v>0</v>
      </c>
      <c r="Z35" s="863"/>
      <c r="AA35" s="863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29" t="s">
        <v>1331</v>
      </c>
      <c r="AH35" s="28">
        <v>0</v>
      </c>
      <c r="AI35" s="25"/>
      <c r="AJ35" s="25"/>
      <c r="AK35" s="849"/>
      <c r="AL35" s="449">
        <f t="shared" ref="AL35:AM41" si="21">AL34</f>
        <v>3</v>
      </c>
      <c r="AM35" s="51">
        <f t="shared" si="21"/>
        <v>2</v>
      </c>
      <c r="AN35" s="49">
        <v>6</v>
      </c>
      <c r="AO35" s="852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6"/>
        <v>0</v>
      </c>
      <c r="AX35" s="439">
        <f t="shared" si="17"/>
        <v>0</v>
      </c>
    </row>
    <row r="36" spans="1:50" x14ac:dyDescent="0.2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1182.47064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5"/>
      <c r="U36" s="44" t="s">
        <v>122</v>
      </c>
      <c r="V36" s="441">
        <f t="shared" si="18"/>
        <v>0</v>
      </c>
      <c r="W36" s="441">
        <f t="shared" si="18"/>
        <v>0</v>
      </c>
      <c r="X36" s="441">
        <f t="shared" si="19"/>
        <v>0</v>
      </c>
      <c r="Y36" s="441">
        <f t="shared" si="19"/>
        <v>0</v>
      </c>
      <c r="Z36" s="863"/>
      <c r="AA36" s="863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29" t="s">
        <v>1330</v>
      </c>
      <c r="AH36" s="28">
        <v>0</v>
      </c>
      <c r="AI36" s="25"/>
      <c r="AJ36" s="25"/>
      <c r="AK36" s="849"/>
      <c r="AL36" s="449">
        <f t="shared" si="21"/>
        <v>3</v>
      </c>
      <c r="AM36" s="51">
        <f>AM34</f>
        <v>2</v>
      </c>
      <c r="AN36" s="49">
        <v>7</v>
      </c>
      <c r="AO36" s="852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6"/>
        <v>0</v>
      </c>
      <c r="AX36" s="439">
        <f t="shared" si="17"/>
        <v>0</v>
      </c>
    </row>
    <row r="37" spans="1:50" x14ac:dyDescent="0.2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5"/>
      <c r="U37" s="44" t="s">
        <v>121</v>
      </c>
      <c r="V37" s="441">
        <f t="shared" si="18"/>
        <v>0</v>
      </c>
      <c r="W37" s="441">
        <f t="shared" si="18"/>
        <v>0</v>
      </c>
      <c r="X37" s="441">
        <f t="shared" si="19"/>
        <v>0</v>
      </c>
      <c r="Y37" s="441">
        <f t="shared" si="19"/>
        <v>0</v>
      </c>
      <c r="Z37" s="863"/>
      <c r="AA37" s="863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29" t="s">
        <v>1329</v>
      </c>
      <c r="AH37" s="28">
        <v>0</v>
      </c>
      <c r="AI37" s="25"/>
      <c r="AJ37" s="25"/>
      <c r="AK37" s="849"/>
      <c r="AL37" s="449">
        <f t="shared" si="21"/>
        <v>3</v>
      </c>
      <c r="AM37" s="51">
        <f>AM34</f>
        <v>2</v>
      </c>
      <c r="AN37" s="49">
        <v>8</v>
      </c>
      <c r="AO37" s="852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6"/>
        <v>0</v>
      </c>
      <c r="AX37" s="439">
        <f t="shared" si="17"/>
        <v>0</v>
      </c>
    </row>
    <row r="38" spans="1:50" x14ac:dyDescent="0.2">
      <c r="B38" s="833" t="s">
        <v>152</v>
      </c>
      <c r="C38" s="834"/>
      <c r="D38" s="834"/>
      <c r="E38" s="834"/>
      <c r="F38" s="835"/>
      <c r="G38" s="25"/>
      <c r="H38" s="847" t="s">
        <v>718</v>
      </c>
      <c r="I38" s="847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5"/>
      <c r="U38" s="44" t="s">
        <v>63</v>
      </c>
      <c r="V38" s="441">
        <f t="shared" si="18"/>
        <v>0</v>
      </c>
      <c r="W38" s="441">
        <f t="shared" si="18"/>
        <v>0</v>
      </c>
      <c r="X38" s="441">
        <f t="shared" si="19"/>
        <v>0</v>
      </c>
      <c r="Y38" s="441">
        <f t="shared" si="19"/>
        <v>0</v>
      </c>
      <c r="Z38" s="863"/>
      <c r="AA38" s="863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29" t="s">
        <v>1328</v>
      </c>
      <c r="AH38" s="28">
        <v>0</v>
      </c>
      <c r="AI38" s="25"/>
      <c r="AJ38" s="25"/>
      <c r="AK38" s="849"/>
      <c r="AL38" s="449">
        <f t="shared" si="21"/>
        <v>3</v>
      </c>
      <c r="AM38" s="51">
        <f>AM34</f>
        <v>2</v>
      </c>
      <c r="AN38" s="49">
        <v>9</v>
      </c>
      <c r="AO38" s="852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6"/>
        <v>0</v>
      </c>
      <c r="AX38" s="439">
        <f t="shared" si="17"/>
        <v>0</v>
      </c>
    </row>
    <row r="39" spans="1:50" x14ac:dyDescent="0.2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5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63"/>
      <c r="AA39" s="863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29" t="s">
        <v>1327</v>
      </c>
      <c r="AH39" s="28">
        <v>0</v>
      </c>
      <c r="AI39" s="25"/>
      <c r="AJ39" s="25"/>
      <c r="AK39" s="849"/>
      <c r="AL39" s="449">
        <f t="shared" si="21"/>
        <v>3</v>
      </c>
      <c r="AM39" s="51">
        <f>AM35</f>
        <v>2</v>
      </c>
      <c r="AN39" s="53">
        <v>10</v>
      </c>
      <c r="AO39" s="852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6"/>
        <v>0</v>
      </c>
      <c r="AX39" s="439">
        <f t="shared" si="17"/>
        <v>0</v>
      </c>
    </row>
    <row r="40" spans="1:50" x14ac:dyDescent="0.2">
      <c r="B40" s="836" t="s">
        <v>153</v>
      </c>
      <c r="C40" s="837"/>
      <c r="D40" s="837"/>
      <c r="E40" s="837"/>
      <c r="F40" s="838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5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2">AW71</f>
        <v>0</v>
      </c>
      <c r="Y40" s="442">
        <f t="shared" si="22"/>
        <v>0</v>
      </c>
      <c r="Z40" s="863"/>
      <c r="AA40" s="863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29" t="s">
        <v>1326</v>
      </c>
      <c r="AH40" s="28">
        <v>0</v>
      </c>
      <c r="AI40" s="25"/>
      <c r="AJ40" s="25"/>
      <c r="AK40" s="849"/>
      <c r="AL40" s="449">
        <f t="shared" si="21"/>
        <v>3</v>
      </c>
      <c r="AM40" s="51">
        <f>AM36</f>
        <v>2</v>
      </c>
      <c r="AN40" s="53">
        <v>11</v>
      </c>
      <c r="AO40" s="852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6"/>
        <v>0</v>
      </c>
      <c r="AX40" s="439">
        <f t="shared" si="17"/>
        <v>0</v>
      </c>
    </row>
    <row r="41" spans="1:50" x14ac:dyDescent="0.2">
      <c r="B41" s="836" t="s">
        <v>167</v>
      </c>
      <c r="C41" s="837"/>
      <c r="D41" s="837"/>
      <c r="E41" s="837"/>
      <c r="F41" s="838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5"/>
      <c r="U41" s="52" t="s">
        <v>179</v>
      </c>
      <c r="V41" s="442">
        <f>AS72</f>
        <v>0</v>
      </c>
      <c r="W41" s="442">
        <f>AU72</f>
        <v>0</v>
      </c>
      <c r="X41" s="442">
        <f t="shared" si="22"/>
        <v>0</v>
      </c>
      <c r="Y41" s="442">
        <f t="shared" si="22"/>
        <v>0</v>
      </c>
      <c r="Z41" s="863"/>
      <c r="AA41" s="863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29" t="s">
        <v>1325</v>
      </c>
      <c r="AH41" s="28">
        <v>0</v>
      </c>
      <c r="AI41" s="25"/>
      <c r="AJ41" s="25"/>
      <c r="AK41" s="849"/>
      <c r="AL41" s="449">
        <f t="shared" si="21"/>
        <v>3</v>
      </c>
      <c r="AM41" s="51">
        <f>AM37</f>
        <v>2</v>
      </c>
      <c r="AN41" s="53">
        <v>12</v>
      </c>
      <c r="AO41" s="853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6"/>
        <v>0</v>
      </c>
      <c r="AX41" s="439">
        <f t="shared" si="17"/>
        <v>0</v>
      </c>
    </row>
    <row r="42" spans="1:50" x14ac:dyDescent="0.2">
      <c r="B42" s="836" t="s">
        <v>168</v>
      </c>
      <c r="C42" s="837"/>
      <c r="D42" s="837"/>
      <c r="E42" s="837"/>
      <c r="F42" s="838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5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63"/>
      <c r="AA42" s="863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1324</v>
      </c>
      <c r="AH42" s="28">
        <v>0</v>
      </c>
      <c r="AI42" s="25"/>
      <c r="AJ42" s="25"/>
      <c r="AK42" s="849"/>
      <c r="AL42" s="449">
        <f>AL38</f>
        <v>3</v>
      </c>
      <c r="AM42" s="48">
        <v>3</v>
      </c>
      <c r="AN42" s="53">
        <v>2</v>
      </c>
      <c r="AO42" s="851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7"/>
        <v>0</v>
      </c>
    </row>
    <row r="43" spans="1:50" x14ac:dyDescent="0.2">
      <c r="B43" s="836" t="s">
        <v>166</v>
      </c>
      <c r="C43" s="837"/>
      <c r="D43" s="837"/>
      <c r="E43" s="837"/>
      <c r="F43" s="838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5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63"/>
      <c r="AA43" s="863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29" t="s">
        <v>1323</v>
      </c>
      <c r="AH43" s="28">
        <v>0</v>
      </c>
      <c r="AI43" s="25"/>
      <c r="AJ43" s="25"/>
      <c r="AK43" s="849"/>
      <c r="AL43" s="449">
        <f>AL38</f>
        <v>3</v>
      </c>
      <c r="AM43" s="51">
        <f>AM42</f>
        <v>3</v>
      </c>
      <c r="AN43" s="53">
        <v>3</v>
      </c>
      <c r="AO43" s="852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6"/>
        <v>0</v>
      </c>
      <c r="AX43" s="439">
        <f t="shared" si="17"/>
        <v>0</v>
      </c>
    </row>
    <row r="44" spans="1:50" x14ac:dyDescent="0.2">
      <c r="B44" s="836" t="s">
        <v>161</v>
      </c>
      <c r="C44" s="837"/>
      <c r="D44" s="837"/>
      <c r="E44" s="837"/>
      <c r="F44" s="838"/>
      <c r="G44" s="25"/>
      <c r="H44" s="25" t="s">
        <v>1091</v>
      </c>
      <c r="I44" s="25" t="s">
        <v>1092</v>
      </c>
      <c r="J44" s="25" t="s">
        <v>1093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6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64"/>
      <c r="AA44" s="864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29" t="s">
        <v>1322</v>
      </c>
      <c r="AH44" s="28">
        <v>0</v>
      </c>
      <c r="AI44" s="25"/>
      <c r="AJ44" s="25"/>
      <c r="AK44" s="849"/>
      <c r="AL44" s="449">
        <f t="shared" ref="AL44:AM54" si="23">AL43</f>
        <v>3</v>
      </c>
      <c r="AM44" s="51">
        <f>AM42</f>
        <v>3</v>
      </c>
      <c r="AN44" s="53">
        <v>4</v>
      </c>
      <c r="AO44" s="852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6"/>
        <v>0</v>
      </c>
      <c r="AX44" s="439">
        <f t="shared" si="17"/>
        <v>0</v>
      </c>
    </row>
    <row r="45" spans="1:50" x14ac:dyDescent="0.2">
      <c r="B45" s="25"/>
      <c r="C45" s="25"/>
      <c r="D45" s="25"/>
      <c r="E45" s="26"/>
      <c r="F45" s="25"/>
      <c r="G45" s="25"/>
      <c r="H45" s="25" t="s">
        <v>1094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4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41"/>
      <c r="AA45" s="841"/>
      <c r="AB45" s="45" t="s">
        <v>1111</v>
      </c>
      <c r="AC45" s="25"/>
      <c r="AD45" s="25"/>
      <c r="AE45" s="25"/>
      <c r="AF45" s="28">
        <v>39</v>
      </c>
      <c r="AG45" s="29" t="s">
        <v>1321</v>
      </c>
      <c r="AH45" s="28">
        <v>0</v>
      </c>
      <c r="AI45" s="25"/>
      <c r="AJ45" s="25"/>
      <c r="AK45" s="849"/>
      <c r="AL45" s="449">
        <f t="shared" si="23"/>
        <v>3</v>
      </c>
      <c r="AM45" s="51">
        <f t="shared" si="23"/>
        <v>3</v>
      </c>
      <c r="AN45" s="53">
        <v>5</v>
      </c>
      <c r="AO45" s="852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6"/>
        <v>0</v>
      </c>
      <c r="AX45" s="439">
        <f t="shared" si="17"/>
        <v>0</v>
      </c>
    </row>
    <row r="46" spans="1:50" x14ac:dyDescent="0.2">
      <c r="B46" s="833" t="s">
        <v>905</v>
      </c>
      <c r="C46" s="834"/>
      <c r="D46" s="834"/>
      <c r="E46" s="834"/>
      <c r="F46" s="835"/>
      <c r="G46" s="25"/>
      <c r="H46" s="25" t="s">
        <v>1095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5"/>
      <c r="U46" s="44" t="s">
        <v>123</v>
      </c>
      <c r="V46" s="441">
        <f t="shared" ref="V46:W46" si="24">AQ85</f>
        <v>0</v>
      </c>
      <c r="W46" s="441">
        <f t="shared" si="24"/>
        <v>0</v>
      </c>
      <c r="X46" s="441">
        <f t="shared" ref="X46:Y46" si="25">AW85</f>
        <v>0</v>
      </c>
      <c r="Y46" s="441">
        <f t="shared" si="25"/>
        <v>0</v>
      </c>
      <c r="Z46" s="863"/>
      <c r="AA46" s="863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1320</v>
      </c>
      <c r="AH46" s="28">
        <v>0</v>
      </c>
      <c r="AI46" s="25"/>
      <c r="AJ46" s="25"/>
      <c r="AK46" s="849"/>
      <c r="AL46" s="449">
        <f t="shared" si="23"/>
        <v>3</v>
      </c>
      <c r="AM46" s="56">
        <f t="shared" si="23"/>
        <v>3</v>
      </c>
      <c r="AN46" s="53">
        <v>6</v>
      </c>
      <c r="AO46" s="853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6"/>
        <v>0</v>
      </c>
      <c r="AX46" s="439">
        <f t="shared" si="17"/>
        <v>0</v>
      </c>
    </row>
    <row r="47" spans="1:50" x14ac:dyDescent="0.2">
      <c r="A47" s="24">
        <v>1</v>
      </c>
      <c r="B47" s="836" t="s">
        <v>906</v>
      </c>
      <c r="C47" s="837"/>
      <c r="D47" s="837"/>
      <c r="E47" s="837"/>
      <c r="F47" s="838"/>
      <c r="G47" s="25"/>
      <c r="H47" s="25" t="s">
        <v>1096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5"/>
      <c r="U47" s="44" t="s">
        <v>122</v>
      </c>
      <c r="V47" s="441">
        <f t="shared" ref="V47:W47" si="26">AQ86</f>
        <v>0</v>
      </c>
      <c r="W47" s="441">
        <f t="shared" si="26"/>
        <v>0</v>
      </c>
      <c r="X47" s="441">
        <f t="shared" ref="X47:Y47" si="27">AW86</f>
        <v>0</v>
      </c>
      <c r="Y47" s="441">
        <f t="shared" si="27"/>
        <v>0</v>
      </c>
      <c r="Z47" s="863"/>
      <c r="AA47" s="863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1319</v>
      </c>
      <c r="AH47" s="28">
        <v>0</v>
      </c>
      <c r="AI47" s="25"/>
      <c r="AJ47" s="25"/>
      <c r="AK47" s="849"/>
      <c r="AL47" s="449">
        <f t="shared" si="23"/>
        <v>3</v>
      </c>
      <c r="AM47" s="51">
        <v>4</v>
      </c>
      <c r="AN47" s="49">
        <v>5</v>
      </c>
      <c r="AO47" s="851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6"/>
        <v>0</v>
      </c>
      <c r="AX47" s="439">
        <f t="shared" si="17"/>
        <v>0</v>
      </c>
    </row>
    <row r="48" spans="1:50" x14ac:dyDescent="0.2">
      <c r="A48" s="24">
        <v>2</v>
      </c>
      <c r="B48" s="836" t="s">
        <v>1114</v>
      </c>
      <c r="C48" s="837"/>
      <c r="D48" s="837"/>
      <c r="E48" s="837"/>
      <c r="F48" s="838"/>
      <c r="G48" s="25"/>
      <c r="H48" s="25" t="s">
        <v>1097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5"/>
      <c r="U48" s="44" t="s">
        <v>121</v>
      </c>
      <c r="V48" s="441">
        <f t="shared" ref="V48:W48" si="28">AQ87</f>
        <v>0</v>
      </c>
      <c r="W48" s="441">
        <f t="shared" si="28"/>
        <v>0</v>
      </c>
      <c r="X48" s="441">
        <f t="shared" ref="X48:Y48" si="29">AW87</f>
        <v>0</v>
      </c>
      <c r="Y48" s="441">
        <f t="shared" si="29"/>
        <v>0</v>
      </c>
      <c r="Z48" s="863"/>
      <c r="AA48" s="863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29" t="s">
        <v>1318</v>
      </c>
      <c r="AH48" s="28">
        <v>0</v>
      </c>
      <c r="AI48" s="25"/>
      <c r="AJ48" s="25"/>
      <c r="AK48" s="849"/>
      <c r="AL48" s="449">
        <f t="shared" si="23"/>
        <v>3</v>
      </c>
      <c r="AM48" s="56">
        <v>4</v>
      </c>
      <c r="AN48" s="49">
        <v>6</v>
      </c>
      <c r="AO48" s="853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6"/>
        <v>0</v>
      </c>
      <c r="AX48" s="439">
        <f t="shared" si="17"/>
        <v>0</v>
      </c>
    </row>
    <row r="49" spans="1:50" x14ac:dyDescent="0.2">
      <c r="A49" s="24">
        <v>3</v>
      </c>
      <c r="B49" s="836" t="s">
        <v>1115</v>
      </c>
      <c r="C49" s="837"/>
      <c r="D49" s="837"/>
      <c r="E49" s="837"/>
      <c r="F49" s="838"/>
      <c r="G49" s="25"/>
      <c r="H49" s="25" t="s">
        <v>1098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5"/>
      <c r="U49" s="44" t="s">
        <v>63</v>
      </c>
      <c r="V49" s="441">
        <f t="shared" ref="V49:W49" si="30">AQ88</f>
        <v>68.16</v>
      </c>
      <c r="W49" s="441">
        <f t="shared" si="30"/>
        <v>22.83</v>
      </c>
      <c r="X49" s="441">
        <f t="shared" ref="X49:Y49" si="31">AW88</f>
        <v>484.13</v>
      </c>
      <c r="Y49" s="441">
        <f t="shared" si="31"/>
        <v>319.63</v>
      </c>
      <c r="Z49" s="863"/>
      <c r="AA49" s="863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29" t="s">
        <v>1317</v>
      </c>
      <c r="AH49" s="28">
        <v>0</v>
      </c>
      <c r="AI49" s="25"/>
      <c r="AJ49" s="25"/>
      <c r="AK49" s="849"/>
      <c r="AL49" s="449">
        <f t="shared" si="23"/>
        <v>3</v>
      </c>
      <c r="AM49" s="51">
        <v>5</v>
      </c>
      <c r="AN49" s="49">
        <v>7</v>
      </c>
      <c r="AO49" s="851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6"/>
        <v>0</v>
      </c>
      <c r="AX49" s="439">
        <f t="shared" si="17"/>
        <v>0</v>
      </c>
    </row>
    <row r="50" spans="1:50" x14ac:dyDescent="0.2">
      <c r="B50"/>
      <c r="C50"/>
      <c r="D50"/>
      <c r="E50"/>
      <c r="F50"/>
      <c r="G50" s="25"/>
      <c r="H50" s="25" t="s">
        <v>1100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5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63"/>
      <c r="AA50" s="863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29" t="s">
        <v>1316</v>
      </c>
      <c r="AH50" s="28">
        <v>0</v>
      </c>
      <c r="AI50" s="25"/>
      <c r="AJ50" s="25"/>
      <c r="AK50" s="849"/>
      <c r="AL50" s="449">
        <f t="shared" si="23"/>
        <v>3</v>
      </c>
      <c r="AM50" s="51">
        <v>5</v>
      </c>
      <c r="AN50" s="49">
        <v>8</v>
      </c>
      <c r="AO50" s="852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6"/>
        <v>0</v>
      </c>
      <c r="AX50" s="439">
        <f t="shared" si="17"/>
        <v>0</v>
      </c>
    </row>
    <row r="51" spans="1:50" x14ac:dyDescent="0.2">
      <c r="B51" s="876" t="s">
        <v>880</v>
      </c>
      <c r="C51" s="876"/>
      <c r="D51" s="876"/>
      <c r="E51" s="876"/>
      <c r="F51" s="65">
        <f>765/12</f>
        <v>63.75</v>
      </c>
      <c r="G51" s="25"/>
      <c r="H51" s="25" t="s">
        <v>1101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5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2">AW92</f>
        <v>0</v>
      </c>
      <c r="Y51" s="442">
        <f t="shared" si="32"/>
        <v>0</v>
      </c>
      <c r="Z51" s="863"/>
      <c r="AA51" s="863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29" t="s">
        <v>1315</v>
      </c>
      <c r="AH51" s="28">
        <v>0</v>
      </c>
      <c r="AI51" s="25"/>
      <c r="AJ51" s="25"/>
      <c r="AK51" s="849"/>
      <c r="AL51" s="449">
        <f t="shared" si="23"/>
        <v>3</v>
      </c>
      <c r="AM51" s="51">
        <v>5</v>
      </c>
      <c r="AN51" s="49">
        <v>9</v>
      </c>
      <c r="AO51" s="852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6"/>
        <v>0</v>
      </c>
      <c r="AX51" s="439">
        <f t="shared" si="17"/>
        <v>0</v>
      </c>
    </row>
    <row r="52" spans="1:50" x14ac:dyDescent="0.2">
      <c r="B52" s="876" t="s">
        <v>881</v>
      </c>
      <c r="C52" s="876"/>
      <c r="D52" s="876"/>
      <c r="E52" s="876"/>
      <c r="F52" s="65">
        <f>(4686+3309)/12</f>
        <v>666.25</v>
      </c>
      <c r="G52" s="25"/>
      <c r="H52" s="25" t="s">
        <v>1099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5"/>
      <c r="U52" s="52" t="s">
        <v>179</v>
      </c>
      <c r="V52" s="442">
        <f t="shared" ref="V52:V54" si="33">AS93</f>
        <v>0</v>
      </c>
      <c r="W52" s="442">
        <f t="shared" ref="W52:W54" si="34">AU93</f>
        <v>0</v>
      </c>
      <c r="X52" s="442">
        <f t="shared" ref="X52:Y52" si="35">AW93</f>
        <v>0</v>
      </c>
      <c r="Y52" s="442">
        <f t="shared" si="35"/>
        <v>0</v>
      </c>
      <c r="Z52" s="863"/>
      <c r="AA52" s="863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1314</v>
      </c>
      <c r="AH52" s="28">
        <v>0</v>
      </c>
      <c r="AI52" s="25"/>
      <c r="AJ52" s="25"/>
      <c r="AK52" s="849"/>
      <c r="AL52" s="449">
        <f>AL51</f>
        <v>3</v>
      </c>
      <c r="AM52" s="51">
        <v>5</v>
      </c>
      <c r="AN52" s="49">
        <v>10</v>
      </c>
      <c r="AO52" s="852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6"/>
        <v>0</v>
      </c>
      <c r="AX52" s="439">
        <f t="shared" si="17"/>
        <v>0</v>
      </c>
    </row>
    <row r="53" spans="1:50" x14ac:dyDescent="0.2">
      <c r="B53" s="25"/>
      <c r="C53" s="25"/>
      <c r="D53" s="25"/>
      <c r="E53" s="26"/>
      <c r="F53" s="25"/>
      <c r="G53" s="25"/>
      <c r="H53" s="25" t="s">
        <v>1102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5"/>
      <c r="U53" s="52" t="s">
        <v>180</v>
      </c>
      <c r="V53" s="442">
        <f t="shared" si="33"/>
        <v>0</v>
      </c>
      <c r="W53" s="442">
        <f t="shared" si="34"/>
        <v>0</v>
      </c>
      <c r="X53" s="442">
        <f t="shared" ref="X53:Y53" si="36">AW94</f>
        <v>0</v>
      </c>
      <c r="Y53" s="442">
        <f t="shared" si="36"/>
        <v>0</v>
      </c>
      <c r="Z53" s="863"/>
      <c r="AA53" s="863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29" t="s">
        <v>1313</v>
      </c>
      <c r="AH53" s="28">
        <v>0</v>
      </c>
      <c r="AI53" s="25"/>
      <c r="AJ53" s="25"/>
      <c r="AK53" s="849"/>
      <c r="AL53" s="449">
        <f t="shared" si="23"/>
        <v>3</v>
      </c>
      <c r="AM53" s="51">
        <v>5</v>
      </c>
      <c r="AN53" s="49">
        <v>11</v>
      </c>
      <c r="AO53" s="852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6"/>
        <v>0</v>
      </c>
      <c r="AX53" s="439">
        <f t="shared" si="17"/>
        <v>0</v>
      </c>
    </row>
    <row r="54" spans="1:50" ht="15" x14ac:dyDescent="0.25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5"/>
      <c r="U54" s="52" t="s">
        <v>151</v>
      </c>
      <c r="V54" s="442">
        <f t="shared" si="33"/>
        <v>1000.17</v>
      </c>
      <c r="W54" s="442">
        <f t="shared" si="34"/>
        <v>267.66000000000003</v>
      </c>
      <c r="X54" s="442">
        <f t="shared" ref="X54:Y54" si="37">AW95</f>
        <v>1431.77</v>
      </c>
      <c r="Y54" s="442">
        <f t="shared" si="37"/>
        <v>534.76</v>
      </c>
      <c r="Z54" s="863"/>
      <c r="AA54" s="863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29" t="s">
        <v>1312</v>
      </c>
      <c r="AH54" s="28">
        <v>0</v>
      </c>
      <c r="AI54" s="25"/>
      <c r="AJ54" s="25"/>
      <c r="AK54" s="850"/>
      <c r="AL54" s="450">
        <f t="shared" si="23"/>
        <v>3</v>
      </c>
      <c r="AM54" s="56">
        <v>5</v>
      </c>
      <c r="AN54" s="49">
        <v>12</v>
      </c>
      <c r="AO54" s="853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5" x14ac:dyDescent="0.25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6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64"/>
      <c r="AA55" s="864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29" t="s">
        <v>1311</v>
      </c>
      <c r="AH55" s="28">
        <v>0</v>
      </c>
      <c r="AI55" s="25"/>
      <c r="AJ55" s="25"/>
      <c r="AK55" s="848">
        <v>2017</v>
      </c>
      <c r="AL55" s="448">
        <v>4</v>
      </c>
      <c r="AM55" s="48">
        <v>2</v>
      </c>
      <c r="AN55" s="49">
        <v>5</v>
      </c>
      <c r="AO55" s="851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6"/>
        <v>0</v>
      </c>
      <c r="AX55" s="439">
        <f t="shared" si="17"/>
        <v>0</v>
      </c>
    </row>
    <row r="56" spans="1:50" x14ac:dyDescent="0.2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4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41">
        <v>42589</v>
      </c>
      <c r="AA56" s="841">
        <v>42953</v>
      </c>
      <c r="AB56" s="45" t="s">
        <v>1112</v>
      </c>
      <c r="AC56" s="25"/>
      <c r="AD56" s="25"/>
      <c r="AE56" s="25"/>
      <c r="AF56" s="28">
        <v>50</v>
      </c>
      <c r="AG56" s="29" t="s">
        <v>1310</v>
      </c>
      <c r="AH56" s="28">
        <v>0</v>
      </c>
      <c r="AI56" s="25"/>
      <c r="AJ56" s="25"/>
      <c r="AK56" s="849"/>
      <c r="AL56" s="449">
        <f t="shared" ref="AL56:AM62" si="38">AL55</f>
        <v>4</v>
      </c>
      <c r="AM56" s="51">
        <f t="shared" si="38"/>
        <v>2</v>
      </c>
      <c r="AN56" s="49">
        <v>6</v>
      </c>
      <c r="AO56" s="852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6"/>
        <v>0</v>
      </c>
      <c r="AX56" s="439">
        <f t="shared" si="17"/>
        <v>0</v>
      </c>
    </row>
    <row r="57" spans="1:50" x14ac:dyDescent="0.2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5"/>
      <c r="U57" s="44" t="s">
        <v>123</v>
      </c>
      <c r="V57" s="441">
        <f t="shared" ref="V57:W57" si="39">AQ106</f>
        <v>0</v>
      </c>
      <c r="W57" s="441">
        <f t="shared" si="39"/>
        <v>0</v>
      </c>
      <c r="X57" s="441">
        <f t="shared" ref="X57:Y57" si="40">AW106</f>
        <v>0</v>
      </c>
      <c r="Y57" s="441">
        <f t="shared" si="40"/>
        <v>0</v>
      </c>
      <c r="Z57" s="842"/>
      <c r="AA57" s="842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29" t="s">
        <v>1309</v>
      </c>
      <c r="AH57" s="28">
        <v>0</v>
      </c>
      <c r="AI57" s="25"/>
      <c r="AJ57" s="25"/>
      <c r="AK57" s="849"/>
      <c r="AL57" s="449">
        <f t="shared" si="38"/>
        <v>4</v>
      </c>
      <c r="AM57" s="51">
        <f>AM55</f>
        <v>2</v>
      </c>
      <c r="AN57" s="49">
        <v>7</v>
      </c>
      <c r="AO57" s="852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6"/>
        <v>0</v>
      </c>
      <c r="AX57" s="439">
        <f t="shared" si="17"/>
        <v>0</v>
      </c>
    </row>
    <row r="58" spans="1:50" x14ac:dyDescent="0.2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5"/>
      <c r="U58" s="44" t="s">
        <v>122</v>
      </c>
      <c r="V58" s="441">
        <f t="shared" ref="V58:W58" si="42">AQ107</f>
        <v>0</v>
      </c>
      <c r="W58" s="441">
        <f t="shared" si="42"/>
        <v>0</v>
      </c>
      <c r="X58" s="441">
        <f t="shared" ref="X58:Y58" si="43">AW107</f>
        <v>0</v>
      </c>
      <c r="Y58" s="441">
        <f t="shared" si="43"/>
        <v>0</v>
      </c>
      <c r="Z58" s="842"/>
      <c r="AA58" s="842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29" t="s">
        <v>1308</v>
      </c>
      <c r="AH58" s="28">
        <v>0</v>
      </c>
      <c r="AI58" s="25"/>
      <c r="AJ58" s="25"/>
      <c r="AK58" s="849"/>
      <c r="AL58" s="449">
        <f t="shared" si="38"/>
        <v>4</v>
      </c>
      <c r="AM58" s="51">
        <f>AM55</f>
        <v>2</v>
      </c>
      <c r="AN58" s="49">
        <v>8</v>
      </c>
      <c r="AO58" s="852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6"/>
        <v>0</v>
      </c>
      <c r="AX58" s="439">
        <f t="shared" si="17"/>
        <v>0</v>
      </c>
    </row>
    <row r="59" spans="1:50" x14ac:dyDescent="0.2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5"/>
      <c r="U59" s="44" t="s">
        <v>121</v>
      </c>
      <c r="V59" s="441">
        <f t="shared" ref="V59:W59" si="44">AQ108</f>
        <v>0</v>
      </c>
      <c r="W59" s="441">
        <f t="shared" si="44"/>
        <v>0</v>
      </c>
      <c r="X59" s="441">
        <f t="shared" ref="X59:Y59" si="45">AW108</f>
        <v>0</v>
      </c>
      <c r="Y59" s="441">
        <f t="shared" si="45"/>
        <v>0</v>
      </c>
      <c r="Z59" s="842"/>
      <c r="AA59" s="842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29" t="s">
        <v>1307</v>
      </c>
      <c r="AH59" s="28">
        <v>0</v>
      </c>
      <c r="AI59" s="25"/>
      <c r="AJ59" s="25"/>
      <c r="AK59" s="849"/>
      <c r="AL59" s="449">
        <f t="shared" si="38"/>
        <v>4</v>
      </c>
      <c r="AM59" s="51">
        <f>AM55</f>
        <v>2</v>
      </c>
      <c r="AN59" s="49">
        <v>9</v>
      </c>
      <c r="AO59" s="852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6"/>
        <v>0</v>
      </c>
      <c r="AX59" s="439">
        <f t="shared" si="17"/>
        <v>0</v>
      </c>
    </row>
    <row r="60" spans="1:50" x14ac:dyDescent="0.2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5"/>
      <c r="U60" s="44" t="s">
        <v>63</v>
      </c>
      <c r="V60" s="441">
        <f t="shared" ref="V60:W60" si="46">AQ109</f>
        <v>43.52</v>
      </c>
      <c r="W60" s="441">
        <f t="shared" si="46"/>
        <v>15.87</v>
      </c>
      <c r="X60" s="441">
        <f t="shared" ref="X60:Y60" si="47">AW109</f>
        <v>432.26</v>
      </c>
      <c r="Y60" s="441">
        <f t="shared" si="47"/>
        <v>287.58999999999997</v>
      </c>
      <c r="Z60" s="842"/>
      <c r="AA60" s="842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29" t="s">
        <v>1306</v>
      </c>
      <c r="AH60" s="28">
        <v>0</v>
      </c>
      <c r="AI60" s="25"/>
      <c r="AJ60" s="25"/>
      <c r="AK60" s="849"/>
      <c r="AL60" s="449">
        <f t="shared" si="38"/>
        <v>4</v>
      </c>
      <c r="AM60" s="51">
        <f>AM56</f>
        <v>2</v>
      </c>
      <c r="AN60" s="53">
        <v>10</v>
      </c>
      <c r="AO60" s="852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6"/>
        <v>0</v>
      </c>
      <c r="AX60" s="439">
        <f t="shared" si="17"/>
        <v>0</v>
      </c>
    </row>
    <row r="61" spans="1:50" x14ac:dyDescent="0.2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5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42"/>
      <c r="AA61" s="842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29" t="s">
        <v>1305</v>
      </c>
      <c r="AH61" s="28">
        <v>0</v>
      </c>
      <c r="AI61" s="25"/>
      <c r="AJ61" s="25"/>
      <c r="AK61" s="849"/>
      <c r="AL61" s="449">
        <f t="shared" si="38"/>
        <v>4</v>
      </c>
      <c r="AM61" s="51">
        <f>AM57</f>
        <v>2</v>
      </c>
      <c r="AN61" s="53">
        <v>11</v>
      </c>
      <c r="AO61" s="852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6"/>
        <v>0</v>
      </c>
      <c r="AX61" s="439">
        <f t="shared" si="17"/>
        <v>0</v>
      </c>
    </row>
    <row r="62" spans="1:50" x14ac:dyDescent="0.2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5"/>
      <c r="U62" s="52" t="s">
        <v>150</v>
      </c>
      <c r="V62" s="442">
        <f t="shared" ref="V62:V65" si="48">AS113</f>
        <v>0</v>
      </c>
      <c r="W62" s="442">
        <f t="shared" ref="W62:W65" si="49">AU113</f>
        <v>0</v>
      </c>
      <c r="X62" s="442">
        <f t="shared" ref="X62:Y62" si="50">AW113</f>
        <v>0</v>
      </c>
      <c r="Y62" s="442">
        <f t="shared" si="50"/>
        <v>0</v>
      </c>
      <c r="Z62" s="842"/>
      <c r="AA62" s="842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29" t="s">
        <v>1304</v>
      </c>
      <c r="AH62" s="28">
        <v>0</v>
      </c>
      <c r="AI62" s="25"/>
      <c r="AJ62" s="25"/>
      <c r="AK62" s="849"/>
      <c r="AL62" s="449">
        <f t="shared" si="38"/>
        <v>4</v>
      </c>
      <c r="AM62" s="51">
        <f>AM58</f>
        <v>2</v>
      </c>
      <c r="AN62" s="53">
        <v>12</v>
      </c>
      <c r="AO62" s="853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6"/>
        <v>0</v>
      </c>
      <c r="AX62" s="439">
        <f t="shared" si="17"/>
        <v>0</v>
      </c>
    </row>
    <row r="63" spans="1:50" x14ac:dyDescent="0.2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5"/>
      <c r="U63" s="52" t="s">
        <v>179</v>
      </c>
      <c r="V63" s="442">
        <f t="shared" si="48"/>
        <v>0</v>
      </c>
      <c r="W63" s="442">
        <f t="shared" si="49"/>
        <v>0</v>
      </c>
      <c r="X63" s="442">
        <f t="shared" ref="X63:Y63" si="51">AW114</f>
        <v>0</v>
      </c>
      <c r="Y63" s="442">
        <f t="shared" si="51"/>
        <v>0</v>
      </c>
      <c r="Z63" s="842"/>
      <c r="AA63" s="842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29" t="s">
        <v>1303</v>
      </c>
      <c r="AH63" s="28">
        <v>0</v>
      </c>
      <c r="AI63" s="25"/>
      <c r="AJ63" s="25"/>
      <c r="AK63" s="849"/>
      <c r="AL63" s="449">
        <f>AL59</f>
        <v>4</v>
      </c>
      <c r="AM63" s="48">
        <v>3</v>
      </c>
      <c r="AN63" s="53">
        <v>2</v>
      </c>
      <c r="AO63" s="851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2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5"/>
      <c r="U64" s="52" t="s">
        <v>180</v>
      </c>
      <c r="V64" s="442">
        <f t="shared" si="48"/>
        <v>0</v>
      </c>
      <c r="W64" s="442">
        <f t="shared" si="49"/>
        <v>0</v>
      </c>
      <c r="X64" s="442">
        <f t="shared" ref="X64:Y64" si="52">AW115</f>
        <v>0</v>
      </c>
      <c r="Y64" s="442">
        <f t="shared" si="52"/>
        <v>0</v>
      </c>
      <c r="Z64" s="842"/>
      <c r="AA64" s="842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29" t="s">
        <v>1302</v>
      </c>
      <c r="AH64" s="28">
        <v>0</v>
      </c>
      <c r="AI64" s="25"/>
      <c r="AJ64" s="25"/>
      <c r="AK64" s="849"/>
      <c r="AL64" s="449">
        <f>AL59</f>
        <v>4</v>
      </c>
      <c r="AM64" s="51">
        <f>AM63</f>
        <v>3</v>
      </c>
      <c r="AN64" s="53">
        <v>3</v>
      </c>
      <c r="AO64" s="852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2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5"/>
      <c r="U65" s="52" t="s">
        <v>151</v>
      </c>
      <c r="V65" s="442">
        <f t="shared" si="48"/>
        <v>749.73</v>
      </c>
      <c r="W65" s="442">
        <f t="shared" si="49"/>
        <v>231.22</v>
      </c>
      <c r="X65" s="442">
        <f t="shared" ref="X65:Y65" si="53">AW116</f>
        <v>1113.47</v>
      </c>
      <c r="Y65" s="442">
        <f t="shared" si="53"/>
        <v>450.28999999999996</v>
      </c>
      <c r="Z65" s="842"/>
      <c r="AA65" s="842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29" t="s">
        <v>1301</v>
      </c>
      <c r="AH65" s="28">
        <v>0</v>
      </c>
      <c r="AI65" s="25"/>
      <c r="AJ65" s="25"/>
      <c r="AK65" s="849"/>
      <c r="AL65" s="449">
        <f t="shared" ref="AL65:AM75" si="54">AL64</f>
        <v>4</v>
      </c>
      <c r="AM65" s="51">
        <f>AM63</f>
        <v>3</v>
      </c>
      <c r="AN65" s="53">
        <v>4</v>
      </c>
      <c r="AO65" s="852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2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6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43"/>
      <c r="AA66" s="843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29" t="s">
        <v>1300</v>
      </c>
      <c r="AH66" s="28">
        <v>0</v>
      </c>
      <c r="AI66" s="25"/>
      <c r="AJ66" s="25"/>
      <c r="AK66" s="849"/>
      <c r="AL66" s="449">
        <f t="shared" si="54"/>
        <v>4</v>
      </c>
      <c r="AM66" s="51">
        <f t="shared" si="54"/>
        <v>3</v>
      </c>
      <c r="AN66" s="53">
        <v>5</v>
      </c>
      <c r="AO66" s="852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2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4">
        <v>2020</v>
      </c>
      <c r="U67" s="44" t="s">
        <v>162</v>
      </c>
      <c r="V67" s="437"/>
      <c r="W67" s="437"/>
      <c r="X67" s="437"/>
      <c r="Y67" s="437"/>
      <c r="Z67" s="841">
        <v>42954</v>
      </c>
      <c r="AA67" s="841">
        <v>43318</v>
      </c>
      <c r="AB67" s="45" t="s">
        <v>1116</v>
      </c>
      <c r="AC67" s="25"/>
      <c r="AD67" s="25"/>
      <c r="AE67" s="25"/>
      <c r="AF67" s="28">
        <v>61</v>
      </c>
      <c r="AG67" s="29" t="s">
        <v>1299</v>
      </c>
      <c r="AH67" s="28">
        <v>0</v>
      </c>
      <c r="AI67" s="25"/>
      <c r="AJ67" s="25"/>
      <c r="AK67" s="849"/>
      <c r="AL67" s="449">
        <f t="shared" si="54"/>
        <v>4</v>
      </c>
      <c r="AM67" s="56">
        <f t="shared" si="54"/>
        <v>3</v>
      </c>
      <c r="AN67" s="53">
        <v>6</v>
      </c>
      <c r="AO67" s="853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2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5"/>
      <c r="U68" s="44" t="s">
        <v>123</v>
      </c>
      <c r="V68" s="437"/>
      <c r="W68" s="437"/>
      <c r="X68" s="437"/>
      <c r="Y68" s="437"/>
      <c r="Z68" s="863"/>
      <c r="AA68" s="863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1298</v>
      </c>
      <c r="AH68" s="28">
        <v>0</v>
      </c>
      <c r="AI68" s="25"/>
      <c r="AJ68" s="25"/>
      <c r="AK68" s="849"/>
      <c r="AL68" s="449">
        <f t="shared" si="54"/>
        <v>4</v>
      </c>
      <c r="AM68" s="51">
        <v>4</v>
      </c>
      <c r="AN68" s="49">
        <v>5</v>
      </c>
      <c r="AO68" s="851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2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5"/>
      <c r="U69" s="44" t="s">
        <v>122</v>
      </c>
      <c r="V69" s="437"/>
      <c r="W69" s="437"/>
      <c r="X69" s="437"/>
      <c r="Y69" s="437"/>
      <c r="Z69" s="863"/>
      <c r="AA69" s="863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1297</v>
      </c>
      <c r="AH69" s="28">
        <v>0</v>
      </c>
      <c r="AI69" s="25"/>
      <c r="AJ69" s="25"/>
      <c r="AK69" s="849"/>
      <c r="AL69" s="449">
        <f t="shared" si="54"/>
        <v>4</v>
      </c>
      <c r="AM69" s="56">
        <v>4</v>
      </c>
      <c r="AN69" s="49">
        <v>6</v>
      </c>
      <c r="AO69" s="853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2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5"/>
      <c r="U70" s="44" t="s">
        <v>121</v>
      </c>
      <c r="V70" s="437"/>
      <c r="W70" s="437"/>
      <c r="X70" s="437"/>
      <c r="Y70" s="437"/>
      <c r="Z70" s="863"/>
      <c r="AA70" s="863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29" t="s">
        <v>1296</v>
      </c>
      <c r="AH70" s="28">
        <v>0</v>
      </c>
      <c r="AI70" s="25"/>
      <c r="AJ70" s="25"/>
      <c r="AK70" s="849"/>
      <c r="AL70" s="449">
        <f t="shared" si="54"/>
        <v>4</v>
      </c>
      <c r="AM70" s="51">
        <v>5</v>
      </c>
      <c r="AN70" s="49">
        <v>7</v>
      </c>
      <c r="AO70" s="851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2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5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63"/>
      <c r="AA71" s="863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29" t="s">
        <v>1295</v>
      </c>
      <c r="AH71" s="28">
        <v>0</v>
      </c>
      <c r="AI71" s="25"/>
      <c r="AJ71" s="25"/>
      <c r="AK71" s="849"/>
      <c r="AL71" s="449">
        <f t="shared" si="54"/>
        <v>4</v>
      </c>
      <c r="AM71" s="51">
        <v>5</v>
      </c>
      <c r="AN71" s="49">
        <v>8</v>
      </c>
      <c r="AO71" s="852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2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5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63"/>
      <c r="AA72" s="863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29" t="s">
        <v>1294</v>
      </c>
      <c r="AH72" s="28">
        <v>0</v>
      </c>
      <c r="AI72" s="25"/>
      <c r="AJ72" s="25"/>
      <c r="AK72" s="849"/>
      <c r="AL72" s="449">
        <f t="shared" si="54"/>
        <v>4</v>
      </c>
      <c r="AM72" s="51">
        <v>5</v>
      </c>
      <c r="AN72" s="49">
        <v>9</v>
      </c>
      <c r="AO72" s="852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2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5"/>
      <c r="U73" s="52" t="s">
        <v>150</v>
      </c>
      <c r="V73" s="436"/>
      <c r="W73" s="436"/>
      <c r="X73" s="436"/>
      <c r="Y73" s="436"/>
      <c r="Z73" s="863"/>
      <c r="AA73" s="863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29" t="s">
        <v>1293</v>
      </c>
      <c r="AH73" s="28">
        <v>0</v>
      </c>
      <c r="AI73" s="25"/>
      <c r="AJ73" s="25"/>
      <c r="AK73" s="849"/>
      <c r="AL73" s="449">
        <f t="shared" si="54"/>
        <v>4</v>
      </c>
      <c r="AM73" s="51">
        <v>5</v>
      </c>
      <c r="AN73" s="49">
        <v>10</v>
      </c>
      <c r="AO73" s="852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2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5"/>
      <c r="U74" s="52" t="s">
        <v>179</v>
      </c>
      <c r="V74" s="436"/>
      <c r="W74" s="436"/>
      <c r="X74" s="436"/>
      <c r="Y74" s="436"/>
      <c r="Z74" s="863"/>
      <c r="AA74" s="863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29" t="s">
        <v>1292</v>
      </c>
      <c r="AH74" s="28">
        <v>0</v>
      </c>
      <c r="AI74" s="25"/>
      <c r="AJ74" s="25"/>
      <c r="AK74" s="849"/>
      <c r="AL74" s="449">
        <f t="shared" si="54"/>
        <v>4</v>
      </c>
      <c r="AM74" s="51">
        <v>5</v>
      </c>
      <c r="AN74" s="49">
        <v>11</v>
      </c>
      <c r="AO74" s="852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2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5"/>
      <c r="U75" s="52" t="s">
        <v>180</v>
      </c>
      <c r="V75" s="436"/>
      <c r="W75" s="436"/>
      <c r="X75" s="436"/>
      <c r="Y75" s="436"/>
      <c r="Z75" s="863"/>
      <c r="AA75" s="863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29" t="s">
        <v>1291</v>
      </c>
      <c r="AH75" s="28">
        <v>0</v>
      </c>
      <c r="AI75" s="25"/>
      <c r="AJ75" s="25"/>
      <c r="AK75" s="850"/>
      <c r="AL75" s="450">
        <f t="shared" si="54"/>
        <v>4</v>
      </c>
      <c r="AM75" s="56">
        <v>5</v>
      </c>
      <c r="AN75" s="49">
        <v>12</v>
      </c>
      <c r="AO75" s="853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2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5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63"/>
      <c r="AA76" s="863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29" t="s">
        <v>1290</v>
      </c>
      <c r="AH76" s="28">
        <v>0</v>
      </c>
      <c r="AI76" s="25"/>
      <c r="AJ76" s="25"/>
      <c r="AK76" s="848">
        <v>2018</v>
      </c>
      <c r="AL76" s="448">
        <v>5</v>
      </c>
      <c r="AM76" s="48">
        <v>2</v>
      </c>
      <c r="AN76" s="49">
        <v>5</v>
      </c>
      <c r="AO76" s="851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5">AS76+AT76</f>
        <v>0</v>
      </c>
      <c r="AX76" s="439">
        <f t="shared" ref="AX76:AX96" si="56">AU76+AV76</f>
        <v>0</v>
      </c>
    </row>
    <row r="77" spans="2:50" x14ac:dyDescent="0.2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6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64"/>
      <c r="AA77" s="864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29" t="s">
        <v>1289</v>
      </c>
      <c r="AH77" s="28">
        <v>0</v>
      </c>
      <c r="AI77" s="25"/>
      <c r="AJ77" s="25"/>
      <c r="AK77" s="849"/>
      <c r="AL77" s="449">
        <f t="shared" ref="AL77:AM83" si="57">AL76</f>
        <v>5</v>
      </c>
      <c r="AM77" s="51">
        <f t="shared" si="57"/>
        <v>2</v>
      </c>
      <c r="AN77" s="49">
        <v>6</v>
      </c>
      <c r="AO77" s="852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5"/>
        <v>0</v>
      </c>
      <c r="AX77" s="439">
        <f t="shared" si="56"/>
        <v>0</v>
      </c>
    </row>
    <row r="78" spans="2:50" x14ac:dyDescent="0.2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4">
        <v>2021</v>
      </c>
      <c r="U78" s="44" t="s">
        <v>162</v>
      </c>
      <c r="V78" s="437"/>
      <c r="W78" s="437"/>
      <c r="X78" s="437"/>
      <c r="Y78" s="437"/>
      <c r="Z78" s="841">
        <v>43319</v>
      </c>
      <c r="AA78" s="841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29" t="s">
        <v>1288</v>
      </c>
      <c r="AH78" s="28">
        <v>0</v>
      </c>
      <c r="AI78" s="25"/>
      <c r="AJ78" s="25"/>
      <c r="AK78" s="849"/>
      <c r="AL78" s="449">
        <f t="shared" si="57"/>
        <v>5</v>
      </c>
      <c r="AM78" s="51">
        <f>AM76</f>
        <v>2</v>
      </c>
      <c r="AN78" s="49">
        <v>7</v>
      </c>
      <c r="AO78" s="852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5"/>
        <v>0</v>
      </c>
      <c r="AX78" s="439">
        <f t="shared" si="56"/>
        <v>0</v>
      </c>
    </row>
    <row r="79" spans="2:50" x14ac:dyDescent="0.2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5"/>
      <c r="U79" s="44" t="s">
        <v>123</v>
      </c>
      <c r="V79" s="437"/>
      <c r="W79" s="437"/>
      <c r="X79" s="437"/>
      <c r="Y79" s="437"/>
      <c r="Z79" s="842"/>
      <c r="AA79" s="842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29" t="s">
        <v>1287</v>
      </c>
      <c r="AH79" s="28">
        <v>0</v>
      </c>
      <c r="AI79" s="25"/>
      <c r="AJ79" s="25"/>
      <c r="AK79" s="849"/>
      <c r="AL79" s="449">
        <f t="shared" si="57"/>
        <v>5</v>
      </c>
      <c r="AM79" s="51">
        <f>AM76</f>
        <v>2</v>
      </c>
      <c r="AN79" s="49">
        <v>8</v>
      </c>
      <c r="AO79" s="852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5"/>
        <v>0</v>
      </c>
      <c r="AX79" s="439">
        <f t="shared" si="56"/>
        <v>0</v>
      </c>
    </row>
    <row r="80" spans="2:50" x14ac:dyDescent="0.2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5"/>
      <c r="U80" s="44" t="s">
        <v>122</v>
      </c>
      <c r="V80" s="441"/>
      <c r="W80" s="441"/>
      <c r="X80" s="441"/>
      <c r="Y80" s="441"/>
      <c r="Z80" s="842"/>
      <c r="AA80" s="842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29" t="s">
        <v>1286</v>
      </c>
      <c r="AH80" s="28">
        <v>0</v>
      </c>
      <c r="AI80" s="25"/>
      <c r="AJ80" s="25"/>
      <c r="AK80" s="849"/>
      <c r="AL80" s="449">
        <f t="shared" si="57"/>
        <v>5</v>
      </c>
      <c r="AM80" s="51">
        <f>AM76</f>
        <v>2</v>
      </c>
      <c r="AN80" s="49">
        <v>9</v>
      </c>
      <c r="AO80" s="852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5"/>
        <v>0</v>
      </c>
      <c r="AX80" s="439">
        <f t="shared" si="56"/>
        <v>0</v>
      </c>
    </row>
    <row r="81" spans="2:50" x14ac:dyDescent="0.2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5"/>
      <c r="U81" s="44" t="s">
        <v>121</v>
      </c>
      <c r="V81" s="437"/>
      <c r="W81" s="437"/>
      <c r="X81" s="437"/>
      <c r="Y81" s="437"/>
      <c r="Z81" s="842"/>
      <c r="AA81" s="842"/>
      <c r="AB81" s="45" t="str">
        <f t="shared" si="20"/>
        <v>Resolução ANEEL Nº 2.684 de 28 de Abril de 2020</v>
      </c>
      <c r="AC81" s="25"/>
      <c r="AD81" s="25"/>
      <c r="AE81" s="25"/>
      <c r="AF81" s="28">
        <v>75</v>
      </c>
      <c r="AG81" s="29" t="s">
        <v>1285</v>
      </c>
      <c r="AH81" s="28">
        <v>0</v>
      </c>
      <c r="AI81" s="25"/>
      <c r="AJ81" s="25"/>
      <c r="AK81" s="849"/>
      <c r="AL81" s="449">
        <f t="shared" si="57"/>
        <v>5</v>
      </c>
      <c r="AM81" s="51">
        <f>AM77</f>
        <v>2</v>
      </c>
      <c r="AN81" s="53">
        <v>10</v>
      </c>
      <c r="AO81" s="852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5"/>
        <v>0</v>
      </c>
      <c r="AX81" s="439">
        <f t="shared" si="56"/>
        <v>0</v>
      </c>
    </row>
    <row r="82" spans="2:50" x14ac:dyDescent="0.2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5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42"/>
      <c r="AA82" s="842"/>
      <c r="AB82" s="45" t="str">
        <f t="shared" si="20"/>
        <v>Resolução ANEEL Nº 2.684 de 28 de Abril de 2020</v>
      </c>
      <c r="AC82" s="25"/>
      <c r="AD82" s="25"/>
      <c r="AE82" s="25"/>
      <c r="AF82" s="28">
        <v>76</v>
      </c>
      <c r="AG82" s="29" t="s">
        <v>1284</v>
      </c>
      <c r="AH82" s="28">
        <v>0</v>
      </c>
      <c r="AI82" s="25"/>
      <c r="AJ82" s="25"/>
      <c r="AK82" s="849"/>
      <c r="AL82" s="449">
        <f t="shared" si="57"/>
        <v>5</v>
      </c>
      <c r="AM82" s="51">
        <f>AM78</f>
        <v>2</v>
      </c>
      <c r="AN82" s="53">
        <v>11</v>
      </c>
      <c r="AO82" s="852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5"/>
        <v>0</v>
      </c>
      <c r="AX82" s="439">
        <f t="shared" si="56"/>
        <v>0</v>
      </c>
    </row>
    <row r="83" spans="2:50" x14ac:dyDescent="0.2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5"/>
      <c r="U83" s="52" t="s">
        <v>64</v>
      </c>
      <c r="V83" s="442">
        <f>V72</f>
        <v>1000.64</v>
      </c>
      <c r="W83" s="442">
        <f t="shared" ref="W83:Y83" si="58">W72</f>
        <v>282.56</v>
      </c>
      <c r="X83" s="442">
        <f t="shared" si="58"/>
        <v>1331.83</v>
      </c>
      <c r="Y83" s="442">
        <f t="shared" si="58"/>
        <v>479.65</v>
      </c>
      <c r="Z83" s="842"/>
      <c r="AA83" s="842"/>
      <c r="AB83" s="45" t="str">
        <f t="shared" si="20"/>
        <v>Resolução ANEEL Nº 2.684 de 28 de Abril de 2020</v>
      </c>
      <c r="AC83" s="25"/>
      <c r="AD83" s="25"/>
      <c r="AE83" s="25"/>
      <c r="AF83" s="28">
        <v>77</v>
      </c>
      <c r="AG83" s="29" t="s">
        <v>1283</v>
      </c>
      <c r="AH83" s="28">
        <v>0</v>
      </c>
      <c r="AI83" s="25"/>
      <c r="AJ83" s="25"/>
      <c r="AK83" s="849"/>
      <c r="AL83" s="449">
        <f t="shared" si="57"/>
        <v>5</v>
      </c>
      <c r="AM83" s="51">
        <f>AM79</f>
        <v>2</v>
      </c>
      <c r="AN83" s="53">
        <v>12</v>
      </c>
      <c r="AO83" s="853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5"/>
        <v>0</v>
      </c>
      <c r="AX83" s="439">
        <f t="shared" si="56"/>
        <v>0</v>
      </c>
    </row>
    <row r="84" spans="2:50" x14ac:dyDescent="0.2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5"/>
      <c r="U84" s="52" t="s">
        <v>150</v>
      </c>
      <c r="V84" s="436"/>
      <c r="W84" s="436"/>
      <c r="X84" s="436"/>
      <c r="Y84" s="436"/>
      <c r="Z84" s="842"/>
      <c r="AA84" s="842"/>
      <c r="AB84" s="45" t="str">
        <f t="shared" si="20"/>
        <v>Resolução ANEEL Nº 2.684 de 28 de Abril de 2020</v>
      </c>
      <c r="AC84" s="25"/>
      <c r="AD84" s="25"/>
      <c r="AE84" s="25"/>
      <c r="AF84" s="28">
        <v>78</v>
      </c>
      <c r="AG84" s="29" t="s">
        <v>1282</v>
      </c>
      <c r="AH84" s="28">
        <v>0</v>
      </c>
      <c r="AI84" s="25"/>
      <c r="AJ84" s="25"/>
      <c r="AK84" s="849"/>
      <c r="AL84" s="449">
        <f>AL80</f>
        <v>5</v>
      </c>
      <c r="AM84" s="48">
        <v>3</v>
      </c>
      <c r="AN84" s="53">
        <v>2</v>
      </c>
      <c r="AO84" s="851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5"/>
        <v>0</v>
      </c>
      <c r="AX84" s="439">
        <f t="shared" si="56"/>
        <v>0</v>
      </c>
    </row>
    <row r="85" spans="2:50" x14ac:dyDescent="0.2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5"/>
      <c r="U85" s="52" t="s">
        <v>179</v>
      </c>
      <c r="V85" s="436"/>
      <c r="W85" s="436"/>
      <c r="X85" s="436"/>
      <c r="Y85" s="436"/>
      <c r="Z85" s="842"/>
      <c r="AA85" s="842"/>
      <c r="AB85" s="45" t="str">
        <f t="shared" si="20"/>
        <v>Resolução ANEEL Nº 2.684 de 28 de Abril de 2020</v>
      </c>
      <c r="AC85" s="25"/>
      <c r="AD85" s="25"/>
      <c r="AE85" s="25"/>
      <c r="AF85" s="28">
        <v>79</v>
      </c>
      <c r="AG85" s="29" t="s">
        <v>1281</v>
      </c>
      <c r="AH85" s="28">
        <v>0</v>
      </c>
      <c r="AI85" s="25"/>
      <c r="AJ85" s="25"/>
      <c r="AK85" s="849"/>
      <c r="AL85" s="449">
        <f>AL80</f>
        <v>5</v>
      </c>
      <c r="AM85" s="51">
        <f>AM84</f>
        <v>3</v>
      </c>
      <c r="AN85" s="53">
        <v>3</v>
      </c>
      <c r="AO85" s="852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5"/>
        <v>0</v>
      </c>
      <c r="AX85" s="439">
        <f t="shared" si="56"/>
        <v>0</v>
      </c>
    </row>
    <row r="86" spans="2:50" x14ac:dyDescent="0.2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5"/>
      <c r="U86" s="52" t="s">
        <v>180</v>
      </c>
      <c r="V86" s="436"/>
      <c r="W86" s="436"/>
      <c r="X86" s="436"/>
      <c r="Y86" s="436"/>
      <c r="Z86" s="842"/>
      <c r="AA86" s="842"/>
      <c r="AB86" s="45" t="str">
        <f t="shared" si="20"/>
        <v>Resolução ANEEL Nº 2.684 de 28 de Abril de 2020</v>
      </c>
      <c r="AC86" s="25"/>
      <c r="AD86" s="25"/>
      <c r="AE86" s="25"/>
      <c r="AF86" s="28">
        <v>80</v>
      </c>
      <c r="AG86" s="29" t="s">
        <v>1280</v>
      </c>
      <c r="AH86" s="28">
        <v>0</v>
      </c>
      <c r="AI86" s="25"/>
      <c r="AJ86" s="25"/>
      <c r="AK86" s="849"/>
      <c r="AL86" s="449">
        <f t="shared" ref="AL86:AM96" si="59">AL85</f>
        <v>5</v>
      </c>
      <c r="AM86" s="51">
        <f>AM84</f>
        <v>3</v>
      </c>
      <c r="AN86" s="53">
        <v>4</v>
      </c>
      <c r="AO86" s="852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5"/>
        <v>0</v>
      </c>
      <c r="AX86" s="439">
        <f t="shared" si="56"/>
        <v>0</v>
      </c>
    </row>
    <row r="87" spans="2:50" x14ac:dyDescent="0.2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5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42"/>
      <c r="AA87" s="842"/>
      <c r="AB87" s="45" t="str">
        <f t="shared" si="20"/>
        <v>Resolução ANEEL Nº 2.684 de 28 de Abril de 2020</v>
      </c>
      <c r="AC87" s="25"/>
      <c r="AD87" s="25"/>
      <c r="AE87" s="25"/>
      <c r="AF87" s="28">
        <v>81</v>
      </c>
      <c r="AG87" s="29" t="s">
        <v>1279</v>
      </c>
      <c r="AH87" s="28">
        <v>0</v>
      </c>
      <c r="AI87" s="25"/>
      <c r="AJ87" s="25"/>
      <c r="AK87" s="849"/>
      <c r="AL87" s="449">
        <f t="shared" si="59"/>
        <v>5</v>
      </c>
      <c r="AM87" s="51">
        <f t="shared" si="59"/>
        <v>3</v>
      </c>
      <c r="AN87" s="53">
        <v>5</v>
      </c>
      <c r="AO87" s="852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5"/>
        <v>0</v>
      </c>
      <c r="AX87" s="439">
        <f t="shared" si="56"/>
        <v>0</v>
      </c>
    </row>
    <row r="88" spans="2:50" ht="13.5" thickBot="1" x14ac:dyDescent="0.2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5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43"/>
      <c r="AA88" s="843"/>
      <c r="AB88" s="45" t="str">
        <f t="shared" si="20"/>
        <v>Resolução ANEEL Nº 2.684 de 28 de Abril de 2020</v>
      </c>
      <c r="AC88" s="25"/>
      <c r="AD88" s="25"/>
      <c r="AE88" s="25"/>
      <c r="AF88" s="28">
        <v>82</v>
      </c>
      <c r="AG88" s="29" t="s">
        <v>1278</v>
      </c>
      <c r="AH88" s="28">
        <v>0</v>
      </c>
      <c r="AI88" s="25"/>
      <c r="AJ88" s="25"/>
      <c r="AK88" s="849"/>
      <c r="AL88" s="449">
        <f t="shared" si="59"/>
        <v>5</v>
      </c>
      <c r="AM88" s="56">
        <f t="shared" si="59"/>
        <v>3</v>
      </c>
      <c r="AN88" s="53">
        <v>6</v>
      </c>
      <c r="AO88" s="853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5"/>
        <v>484.13</v>
      </c>
      <c r="AX88" s="439">
        <f t="shared" si="56"/>
        <v>319.63</v>
      </c>
    </row>
    <row r="89" spans="2:50" x14ac:dyDescent="0.2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5">
        <v>2022</v>
      </c>
      <c r="U89" s="721" t="s">
        <v>162</v>
      </c>
      <c r="V89" s="748"/>
      <c r="W89" s="748"/>
      <c r="X89" s="748"/>
      <c r="Y89" s="749"/>
      <c r="Z89" s="868">
        <v>44684</v>
      </c>
      <c r="AA89" s="841">
        <v>45048</v>
      </c>
      <c r="AB89" s="45" t="s">
        <v>1140</v>
      </c>
      <c r="AC89" s="25"/>
      <c r="AD89" s="25"/>
      <c r="AE89" s="25"/>
      <c r="AF89" s="28">
        <v>83</v>
      </c>
      <c r="AG89" s="29" t="s">
        <v>1277</v>
      </c>
      <c r="AH89" s="28">
        <v>0</v>
      </c>
      <c r="AI89" s="25"/>
      <c r="AJ89" s="25"/>
      <c r="AK89" s="849"/>
      <c r="AL89" s="449">
        <f t="shared" si="59"/>
        <v>5</v>
      </c>
      <c r="AM89" s="51">
        <v>4</v>
      </c>
      <c r="AN89" s="49">
        <v>5</v>
      </c>
      <c r="AO89" s="851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5"/>
        <v>0</v>
      </c>
      <c r="AX89" s="439">
        <f t="shared" si="56"/>
        <v>0</v>
      </c>
    </row>
    <row r="90" spans="2:50" x14ac:dyDescent="0.2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6"/>
      <c r="U90" s="44" t="s">
        <v>123</v>
      </c>
      <c r="V90" s="437"/>
      <c r="W90" s="437"/>
      <c r="X90" s="437"/>
      <c r="Y90" s="750"/>
      <c r="Z90" s="869"/>
      <c r="AA90" s="863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1276</v>
      </c>
      <c r="AH90" s="28">
        <v>0</v>
      </c>
      <c r="AI90" s="25"/>
      <c r="AJ90" s="25"/>
      <c r="AK90" s="849"/>
      <c r="AL90" s="449">
        <f t="shared" si="59"/>
        <v>5</v>
      </c>
      <c r="AM90" s="56">
        <v>4</v>
      </c>
      <c r="AN90" s="49">
        <v>6</v>
      </c>
      <c r="AO90" s="853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5"/>
        <v>0</v>
      </c>
      <c r="AX90" s="439">
        <f t="shared" si="56"/>
        <v>0</v>
      </c>
    </row>
    <row r="91" spans="2:50" x14ac:dyDescent="0.2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6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69"/>
      <c r="AA91" s="863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1275</v>
      </c>
      <c r="AH91" s="28">
        <v>0</v>
      </c>
      <c r="AI91" s="25"/>
      <c r="AJ91" s="25"/>
      <c r="AK91" s="849"/>
      <c r="AL91" s="449">
        <f t="shared" si="59"/>
        <v>5</v>
      </c>
      <c r="AM91" s="51">
        <v>5</v>
      </c>
      <c r="AN91" s="49">
        <v>7</v>
      </c>
      <c r="AO91" s="851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5"/>
        <v>1402.7</v>
      </c>
      <c r="AX91" s="439">
        <f t="shared" si="56"/>
        <v>528.94000000000005</v>
      </c>
    </row>
    <row r="92" spans="2:50" x14ac:dyDescent="0.2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6"/>
      <c r="U92" s="44" t="s">
        <v>121</v>
      </c>
      <c r="V92" s="437"/>
      <c r="W92" s="437"/>
      <c r="X92" s="437"/>
      <c r="Y92" s="750"/>
      <c r="Z92" s="869"/>
      <c r="AA92" s="863"/>
      <c r="AB92" s="45" t="str">
        <f t="shared" si="20"/>
        <v>Resolução ANEEL Nº 3.033 de 26 de Abril de 2022</v>
      </c>
      <c r="AC92" s="25"/>
      <c r="AD92" s="25"/>
      <c r="AE92" s="25"/>
      <c r="AF92" s="28">
        <v>86</v>
      </c>
      <c r="AG92" s="29" t="s">
        <v>1274</v>
      </c>
      <c r="AH92" s="28">
        <v>0</v>
      </c>
      <c r="AI92" s="25"/>
      <c r="AJ92" s="25"/>
      <c r="AK92" s="849"/>
      <c r="AL92" s="449">
        <f t="shared" si="59"/>
        <v>5</v>
      </c>
      <c r="AM92" s="51">
        <v>5</v>
      </c>
      <c r="AN92" s="49">
        <v>8</v>
      </c>
      <c r="AO92" s="852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5"/>
        <v>0</v>
      </c>
      <c r="AX92" s="439">
        <f t="shared" si="56"/>
        <v>0</v>
      </c>
    </row>
    <row r="93" spans="2:50" x14ac:dyDescent="0.2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6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69"/>
      <c r="AA93" s="863"/>
      <c r="AB93" s="45" t="str">
        <f t="shared" si="20"/>
        <v>Resolução ANEEL Nº 3.033 de 26 de Abril de 2022</v>
      </c>
      <c r="AC93" s="25"/>
      <c r="AD93" s="25"/>
      <c r="AE93" s="25"/>
      <c r="AF93" s="28">
        <v>87</v>
      </c>
      <c r="AG93" s="29" t="s">
        <v>1273</v>
      </c>
      <c r="AH93" s="28">
        <v>0</v>
      </c>
      <c r="AI93" s="25"/>
      <c r="AJ93" s="25"/>
      <c r="AK93" s="849"/>
      <c r="AL93" s="449">
        <f t="shared" si="59"/>
        <v>5</v>
      </c>
      <c r="AM93" s="51">
        <v>5</v>
      </c>
      <c r="AN93" s="49">
        <v>9</v>
      </c>
      <c r="AO93" s="852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5"/>
        <v>0</v>
      </c>
      <c r="AX93" s="439">
        <f t="shared" si="56"/>
        <v>0</v>
      </c>
    </row>
    <row r="94" spans="2:50" x14ac:dyDescent="0.2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6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69"/>
      <c r="AA94" s="863"/>
      <c r="AB94" s="45" t="str">
        <f t="shared" si="20"/>
        <v>Resolução ANEEL Nº 3.033 de 26 de Abril de 2022</v>
      </c>
      <c r="AC94" s="25"/>
      <c r="AD94" s="25"/>
      <c r="AE94" s="25"/>
      <c r="AF94" s="28">
        <v>88</v>
      </c>
      <c r="AG94" s="29" t="s">
        <v>1272</v>
      </c>
      <c r="AH94" s="28">
        <v>0</v>
      </c>
      <c r="AI94" s="25"/>
      <c r="AJ94" s="25"/>
      <c r="AK94" s="849"/>
      <c r="AL94" s="449">
        <f t="shared" si="59"/>
        <v>5</v>
      </c>
      <c r="AM94" s="51">
        <v>5</v>
      </c>
      <c r="AN94" s="49">
        <v>10</v>
      </c>
      <c r="AO94" s="852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5"/>
        <v>0</v>
      </c>
      <c r="AX94" s="439">
        <f t="shared" si="56"/>
        <v>0</v>
      </c>
    </row>
    <row r="95" spans="2:50" x14ac:dyDescent="0.2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6"/>
      <c r="U95" s="52" t="s">
        <v>150</v>
      </c>
      <c r="V95" s="436"/>
      <c r="W95" s="436"/>
      <c r="X95" s="436"/>
      <c r="Y95" s="752"/>
      <c r="Z95" s="869"/>
      <c r="AA95" s="863"/>
      <c r="AB95" s="45" t="str">
        <f t="shared" si="20"/>
        <v>Resolução ANEEL Nº 3.033 de 26 de Abril de 2022</v>
      </c>
      <c r="AC95" s="25"/>
      <c r="AD95" s="25"/>
      <c r="AE95" s="25"/>
      <c r="AF95" s="28">
        <v>89</v>
      </c>
      <c r="AG95" s="29" t="s">
        <v>1271</v>
      </c>
      <c r="AH95" s="28">
        <v>0</v>
      </c>
      <c r="AI95" s="25"/>
      <c r="AJ95" s="25"/>
      <c r="AK95" s="849"/>
      <c r="AL95" s="449">
        <f t="shared" si="59"/>
        <v>5</v>
      </c>
      <c r="AM95" s="51">
        <v>5</v>
      </c>
      <c r="AN95" s="49">
        <v>11</v>
      </c>
      <c r="AO95" s="852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5"/>
        <v>1431.77</v>
      </c>
      <c r="AX95" s="439">
        <f t="shared" si="56"/>
        <v>534.76</v>
      </c>
    </row>
    <row r="96" spans="2:50" x14ac:dyDescent="0.2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6"/>
      <c r="U96" s="52" t="s">
        <v>179</v>
      </c>
      <c r="V96" s="436"/>
      <c r="W96" s="436"/>
      <c r="X96" s="436"/>
      <c r="Y96" s="752"/>
      <c r="Z96" s="869"/>
      <c r="AA96" s="863"/>
      <c r="AB96" s="45" t="str">
        <f t="shared" si="20"/>
        <v>Resolução ANEEL Nº 3.033 de 26 de Abril de 2022</v>
      </c>
      <c r="AC96" s="25"/>
      <c r="AD96" s="25"/>
      <c r="AE96" s="25"/>
      <c r="AF96" s="28">
        <v>90</v>
      </c>
      <c r="AG96" s="29" t="s">
        <v>1270</v>
      </c>
      <c r="AH96" s="28">
        <v>0</v>
      </c>
      <c r="AI96" s="25"/>
      <c r="AJ96" s="25"/>
      <c r="AK96" s="850"/>
      <c r="AL96" s="450">
        <f t="shared" si="59"/>
        <v>5</v>
      </c>
      <c r="AM96" s="56">
        <v>5</v>
      </c>
      <c r="AN96" s="49">
        <v>12</v>
      </c>
      <c r="AO96" s="853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5"/>
        <v>1431.77</v>
      </c>
      <c r="AX96" s="439">
        <f t="shared" si="56"/>
        <v>534.76</v>
      </c>
    </row>
    <row r="97" spans="2:50" x14ac:dyDescent="0.2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6"/>
      <c r="U97" s="52" t="s">
        <v>180</v>
      </c>
      <c r="V97" s="436"/>
      <c r="W97" s="436"/>
      <c r="X97" s="436"/>
      <c r="Y97" s="752"/>
      <c r="Z97" s="869"/>
      <c r="AA97" s="863"/>
      <c r="AB97" s="45" t="str">
        <f t="shared" si="20"/>
        <v>Resolução ANEEL Nº 3.033 de 26 de Abril de 2022</v>
      </c>
      <c r="AC97" s="25"/>
      <c r="AD97" s="25"/>
      <c r="AE97" s="25"/>
      <c r="AF97" s="28">
        <v>91</v>
      </c>
      <c r="AG97" s="29" t="s">
        <v>1269</v>
      </c>
      <c r="AH97" s="28">
        <v>0</v>
      </c>
      <c r="AI97" s="25"/>
      <c r="AJ97" s="25"/>
      <c r="AK97" s="848">
        <v>2019</v>
      </c>
      <c r="AL97" s="448">
        <v>6</v>
      </c>
      <c r="AM97" s="48">
        <v>2</v>
      </c>
      <c r="AN97" s="49">
        <v>5</v>
      </c>
      <c r="AO97" s="851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60">AS97+AT97</f>
        <v>0</v>
      </c>
      <c r="AX97" s="439">
        <f t="shared" ref="AX97:AX116" si="61">AU97+AV97</f>
        <v>0</v>
      </c>
    </row>
    <row r="98" spans="2:50" x14ac:dyDescent="0.2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6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69"/>
      <c r="AA98" s="863"/>
      <c r="AB98" s="45" t="str">
        <f t="shared" si="20"/>
        <v>Resolução ANEEL Nº 3.033 de 26 de Abril de 2022</v>
      </c>
      <c r="AC98" s="25"/>
      <c r="AD98" s="25"/>
      <c r="AE98" s="25"/>
      <c r="AF98" s="28">
        <v>92</v>
      </c>
      <c r="AG98" s="29" t="s">
        <v>1268</v>
      </c>
      <c r="AH98" s="28">
        <v>0</v>
      </c>
      <c r="AI98" s="25"/>
      <c r="AJ98" s="25"/>
      <c r="AK98" s="849"/>
      <c r="AL98" s="449">
        <f t="shared" ref="AL98:AM104" si="62">AL97</f>
        <v>6</v>
      </c>
      <c r="AM98" s="51">
        <f t="shared" si="62"/>
        <v>2</v>
      </c>
      <c r="AN98" s="49">
        <v>6</v>
      </c>
      <c r="AO98" s="852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60"/>
        <v>0</v>
      </c>
      <c r="AX98" s="439">
        <f t="shared" si="61"/>
        <v>0</v>
      </c>
    </row>
    <row r="99" spans="2:50" ht="13.5" thickBot="1" x14ac:dyDescent="0.2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7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0"/>
      <c r="AA99" s="864"/>
      <c r="AB99" s="45" t="str">
        <f t="shared" ref="AB99:AB121" si="63">AB98</f>
        <v>Resolução ANEEL Nº 3.033 de 26 de Abril de 2022</v>
      </c>
      <c r="AC99" s="25"/>
      <c r="AD99" s="25"/>
      <c r="AE99" s="25"/>
      <c r="AF99" s="28">
        <v>93</v>
      </c>
      <c r="AG99" s="29" t="s">
        <v>1267</v>
      </c>
      <c r="AH99" s="28">
        <v>0</v>
      </c>
      <c r="AI99" s="25"/>
      <c r="AJ99" s="25"/>
      <c r="AK99" s="849"/>
      <c r="AL99" s="449">
        <f t="shared" si="62"/>
        <v>6</v>
      </c>
      <c r="AM99" s="51">
        <f>AM97</f>
        <v>2</v>
      </c>
      <c r="AN99" s="49">
        <v>7</v>
      </c>
      <c r="AO99" s="852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60"/>
        <v>0</v>
      </c>
      <c r="AX99" s="439">
        <f t="shared" si="61"/>
        <v>0</v>
      </c>
    </row>
    <row r="100" spans="2:50" x14ac:dyDescent="0.2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5">
        <v>2023</v>
      </c>
      <c r="U100" s="716" t="s">
        <v>162</v>
      </c>
      <c r="V100" s="747"/>
      <c r="W100" s="747"/>
      <c r="X100" s="747"/>
      <c r="Y100" s="747"/>
      <c r="Z100" s="841">
        <v>45166</v>
      </c>
      <c r="AA100" s="841">
        <v>45165</v>
      </c>
      <c r="AB100" s="45" t="s">
        <v>1358</v>
      </c>
      <c r="AC100" s="25"/>
      <c r="AD100" s="25"/>
      <c r="AE100" s="25"/>
      <c r="AF100" s="28">
        <v>94</v>
      </c>
      <c r="AG100" s="29" t="s">
        <v>1266</v>
      </c>
      <c r="AH100" s="28">
        <v>0</v>
      </c>
      <c r="AI100" s="25"/>
      <c r="AJ100" s="25"/>
      <c r="AK100" s="849"/>
      <c r="AL100" s="449">
        <f t="shared" si="62"/>
        <v>6</v>
      </c>
      <c r="AM100" s="51">
        <f>AM97</f>
        <v>2</v>
      </c>
      <c r="AN100" s="49">
        <v>8</v>
      </c>
      <c r="AO100" s="852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60"/>
        <v>0</v>
      </c>
      <c r="AX100" s="439">
        <f t="shared" si="61"/>
        <v>0</v>
      </c>
    </row>
    <row r="101" spans="2:50" x14ac:dyDescent="0.2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5"/>
      <c r="U101" s="742" t="s">
        <v>123</v>
      </c>
      <c r="V101" s="770">
        <f>AQ190</f>
        <v>0</v>
      </c>
      <c r="W101" s="770">
        <f>AR190</f>
        <v>0</v>
      </c>
      <c r="X101" s="770">
        <f>AW190</f>
        <v>0</v>
      </c>
      <c r="Y101" s="770">
        <f>AX190</f>
        <v>0</v>
      </c>
      <c r="Z101" s="842"/>
      <c r="AA101" s="842"/>
      <c r="AB101" s="45" t="str">
        <f>AB100</f>
        <v>Resolução ANEEL Nº 3.251 de 22 de agosto de 2023</v>
      </c>
      <c r="AC101" s="25"/>
      <c r="AD101" s="25"/>
      <c r="AE101" s="25"/>
      <c r="AF101" s="28">
        <v>95</v>
      </c>
      <c r="AG101" s="29" t="s">
        <v>1265</v>
      </c>
      <c r="AH101" s="28">
        <v>0</v>
      </c>
      <c r="AI101" s="25"/>
      <c r="AJ101" s="25"/>
      <c r="AK101" s="849"/>
      <c r="AL101" s="449">
        <f t="shared" si="62"/>
        <v>6</v>
      </c>
      <c r="AM101" s="51">
        <f>AM97</f>
        <v>2</v>
      </c>
      <c r="AN101" s="49">
        <v>9</v>
      </c>
      <c r="AO101" s="852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60"/>
        <v>0</v>
      </c>
      <c r="AX101" s="439">
        <f t="shared" si="61"/>
        <v>0</v>
      </c>
    </row>
    <row r="102" spans="2:50" x14ac:dyDescent="0.2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5"/>
      <c r="U102" s="742" t="s">
        <v>122</v>
      </c>
      <c r="V102" s="742">
        <f t="shared" ref="V102:W104" si="64">AQ191</f>
        <v>28.96</v>
      </c>
      <c r="W102" s="742">
        <f t="shared" si="64"/>
        <v>14.55</v>
      </c>
      <c r="X102" s="742">
        <f t="shared" ref="X102:Y104" si="65">AW191</f>
        <v>446.11</v>
      </c>
      <c r="Y102" s="742">
        <f t="shared" si="65"/>
        <v>295.72000000000003</v>
      </c>
      <c r="Z102" s="842"/>
      <c r="AA102" s="842"/>
      <c r="AB102" s="45" t="str">
        <f>AB101</f>
        <v>Resolução ANEEL Nº 3.251 de 22 de agosto de 2023</v>
      </c>
      <c r="AC102" s="25"/>
      <c r="AD102" s="25"/>
      <c r="AE102" s="25"/>
      <c r="AF102" s="28">
        <v>96</v>
      </c>
      <c r="AG102" s="29" t="s">
        <v>1264</v>
      </c>
      <c r="AH102" s="28">
        <v>0</v>
      </c>
      <c r="AI102" s="25"/>
      <c r="AJ102" s="25"/>
      <c r="AK102" s="849"/>
      <c r="AL102" s="449">
        <f t="shared" si="62"/>
        <v>6</v>
      </c>
      <c r="AM102" s="51">
        <f>AM98</f>
        <v>2</v>
      </c>
      <c r="AN102" s="53">
        <v>10</v>
      </c>
      <c r="AO102" s="852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60"/>
        <v>0</v>
      </c>
      <c r="AX102" s="439">
        <f t="shared" si="61"/>
        <v>0</v>
      </c>
    </row>
    <row r="103" spans="2:50" x14ac:dyDescent="0.2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5"/>
      <c r="U103" s="742" t="s">
        <v>121</v>
      </c>
      <c r="V103" s="742">
        <f t="shared" si="64"/>
        <v>81.12</v>
      </c>
      <c r="W103" s="742">
        <f t="shared" si="64"/>
        <v>28.06</v>
      </c>
      <c r="X103" s="742">
        <f t="shared" si="65"/>
        <v>479.47</v>
      </c>
      <c r="Y103" s="742">
        <f t="shared" si="65"/>
        <v>329.07</v>
      </c>
      <c r="Z103" s="842"/>
      <c r="AA103" s="842"/>
      <c r="AB103" s="45" t="str">
        <f t="shared" si="63"/>
        <v>Resolução ANEEL Nº 3.251 de 22 de agosto de 2023</v>
      </c>
      <c r="AC103" s="25"/>
      <c r="AD103" s="25"/>
      <c r="AE103" s="25"/>
      <c r="AF103" s="28">
        <v>97</v>
      </c>
      <c r="AG103" s="29" t="s">
        <v>1263</v>
      </c>
      <c r="AH103" s="28">
        <v>0</v>
      </c>
      <c r="AI103" s="25"/>
      <c r="AJ103" s="25"/>
      <c r="AK103" s="849"/>
      <c r="AL103" s="449">
        <f t="shared" si="62"/>
        <v>6</v>
      </c>
      <c r="AM103" s="51">
        <f>AM99</f>
        <v>2</v>
      </c>
      <c r="AN103" s="53">
        <v>11</v>
      </c>
      <c r="AO103" s="852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60"/>
        <v>0</v>
      </c>
      <c r="AX103" s="439">
        <f t="shared" si="61"/>
        <v>0</v>
      </c>
    </row>
    <row r="104" spans="2:50" x14ac:dyDescent="0.2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5"/>
      <c r="U104" s="742" t="s">
        <v>63</v>
      </c>
      <c r="V104" s="742">
        <f t="shared" si="64"/>
        <v>81.12</v>
      </c>
      <c r="W104" s="742">
        <f t="shared" si="64"/>
        <v>28.06</v>
      </c>
      <c r="X104" s="742">
        <f t="shared" si="65"/>
        <v>479.47</v>
      </c>
      <c r="Y104" s="742">
        <f t="shared" si="65"/>
        <v>329.07</v>
      </c>
      <c r="Z104" s="842"/>
      <c r="AA104" s="842"/>
      <c r="AB104" s="45" t="str">
        <f t="shared" si="63"/>
        <v>Resolução ANEEL Nº 3.251 de 22 de agosto de 2023</v>
      </c>
      <c r="AC104" s="25"/>
      <c r="AD104" s="25"/>
      <c r="AE104" s="25"/>
      <c r="AF104" s="28">
        <v>98</v>
      </c>
      <c r="AG104" s="29" t="s">
        <v>1262</v>
      </c>
      <c r="AH104" s="28">
        <v>0</v>
      </c>
      <c r="AI104" s="25"/>
      <c r="AJ104" s="25"/>
      <c r="AK104" s="849"/>
      <c r="AL104" s="449">
        <f t="shared" si="62"/>
        <v>6</v>
      </c>
      <c r="AM104" s="51">
        <f>AM100</f>
        <v>2</v>
      </c>
      <c r="AN104" s="53">
        <v>12</v>
      </c>
      <c r="AO104" s="853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60"/>
        <v>0</v>
      </c>
      <c r="AX104" s="439">
        <f t="shared" si="61"/>
        <v>0</v>
      </c>
    </row>
    <row r="105" spans="2:50" x14ac:dyDescent="0.2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5"/>
      <c r="U105" s="742" t="s">
        <v>64</v>
      </c>
      <c r="V105" s="742">
        <f>AS196</f>
        <v>1197.75</v>
      </c>
      <c r="W105" s="742">
        <f>AU196</f>
        <v>330.25</v>
      </c>
      <c r="X105" s="742">
        <f>AW196</f>
        <v>1596.8</v>
      </c>
      <c r="Y105" s="742">
        <f>AX196</f>
        <v>578.91</v>
      </c>
      <c r="Z105" s="842"/>
      <c r="AA105" s="842"/>
      <c r="AB105" s="45" t="str">
        <f t="shared" si="63"/>
        <v>Resolução ANEEL Nº 3.251 de 22 de agosto de 2023</v>
      </c>
      <c r="AC105" s="25"/>
      <c r="AD105" s="25"/>
      <c r="AE105" s="25"/>
      <c r="AF105" s="28">
        <v>99</v>
      </c>
      <c r="AG105" s="29" t="s">
        <v>1261</v>
      </c>
      <c r="AH105" s="28">
        <v>0</v>
      </c>
      <c r="AI105" s="25"/>
      <c r="AJ105" s="25"/>
      <c r="AK105" s="849"/>
      <c r="AL105" s="449">
        <f>AL101</f>
        <v>6</v>
      </c>
      <c r="AM105" s="48">
        <v>3</v>
      </c>
      <c r="AN105" s="53">
        <v>2</v>
      </c>
      <c r="AO105" s="851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60"/>
        <v>0</v>
      </c>
      <c r="AX105" s="439">
        <f t="shared" si="61"/>
        <v>0</v>
      </c>
    </row>
    <row r="106" spans="2:50" x14ac:dyDescent="0.2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5"/>
      <c r="U106" s="742" t="s">
        <v>150</v>
      </c>
      <c r="V106" s="742">
        <f>AS197</f>
        <v>1163.33</v>
      </c>
      <c r="W106" s="742">
        <f>AU197</f>
        <v>323.37</v>
      </c>
      <c r="X106" s="742">
        <f>AW197</f>
        <v>1562.3799999999999</v>
      </c>
      <c r="Y106" s="742">
        <f>AX197</f>
        <v>572.03</v>
      </c>
      <c r="Z106" s="842"/>
      <c r="AA106" s="842"/>
      <c r="AB106" s="45" t="str">
        <f t="shared" si="63"/>
        <v>Resolução ANEEL Nº 3.251 de 22 de agosto de 2023</v>
      </c>
      <c r="AC106" s="25"/>
      <c r="AD106" s="25"/>
      <c r="AE106" s="25"/>
      <c r="AF106" s="28">
        <v>100</v>
      </c>
      <c r="AG106" s="29" t="s">
        <v>1260</v>
      </c>
      <c r="AH106" s="28">
        <v>0</v>
      </c>
      <c r="AI106" s="25"/>
      <c r="AJ106" s="25"/>
      <c r="AK106" s="849"/>
      <c r="AL106" s="449">
        <f>AL101</f>
        <v>6</v>
      </c>
      <c r="AM106" s="51">
        <f>AM105</f>
        <v>3</v>
      </c>
      <c r="AN106" s="53">
        <v>3</v>
      </c>
      <c r="AO106" s="852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60"/>
        <v>0</v>
      </c>
      <c r="AX106" s="439">
        <f t="shared" si="61"/>
        <v>0</v>
      </c>
    </row>
    <row r="107" spans="2:50" x14ac:dyDescent="0.2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5"/>
      <c r="U107" s="52" t="s">
        <v>179</v>
      </c>
      <c r="V107" s="436"/>
      <c r="W107" s="436"/>
      <c r="X107" s="436"/>
      <c r="Y107" s="436"/>
      <c r="Z107" s="842"/>
      <c r="AA107" s="842"/>
      <c r="AB107" s="45" t="str">
        <f t="shared" si="63"/>
        <v>Resolução ANEEL Nº 3.251 de 22 de agosto de 2023</v>
      </c>
      <c r="AC107" s="25"/>
      <c r="AD107" s="25"/>
      <c r="AE107" s="25"/>
      <c r="AF107" s="28">
        <v>101</v>
      </c>
      <c r="AG107" s="29" t="s">
        <v>1259</v>
      </c>
      <c r="AH107" s="28">
        <v>0</v>
      </c>
      <c r="AI107" s="25"/>
      <c r="AJ107" s="25"/>
      <c r="AK107" s="849"/>
      <c r="AL107" s="449">
        <f t="shared" ref="AL107:AM117" si="66">AL106</f>
        <v>6</v>
      </c>
      <c r="AM107" s="51">
        <f>AM105</f>
        <v>3</v>
      </c>
      <c r="AN107" s="53">
        <v>4</v>
      </c>
      <c r="AO107" s="852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60"/>
        <v>0</v>
      </c>
      <c r="AX107" s="439">
        <f t="shared" si="61"/>
        <v>0</v>
      </c>
    </row>
    <row r="108" spans="2:50" x14ac:dyDescent="0.2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5"/>
      <c r="U108" s="52" t="s">
        <v>180</v>
      </c>
      <c r="V108" s="436"/>
      <c r="W108" s="436"/>
      <c r="X108" s="436"/>
      <c r="Y108" s="436"/>
      <c r="Z108" s="842"/>
      <c r="AA108" s="842"/>
      <c r="AB108" s="45" t="str">
        <f t="shared" si="63"/>
        <v>Resolução ANEEL Nº 3.251 de 22 de agosto de 2023</v>
      </c>
      <c r="AC108" s="25"/>
      <c r="AD108" s="25"/>
      <c r="AE108" s="25"/>
      <c r="AF108" s="28">
        <v>102</v>
      </c>
      <c r="AG108" s="29" t="s">
        <v>1258</v>
      </c>
      <c r="AH108" s="28">
        <v>0</v>
      </c>
      <c r="AI108" s="25"/>
      <c r="AJ108" s="25"/>
      <c r="AK108" s="849"/>
      <c r="AL108" s="449">
        <f t="shared" si="66"/>
        <v>6</v>
      </c>
      <c r="AM108" s="51">
        <f t="shared" si="66"/>
        <v>3</v>
      </c>
      <c r="AN108" s="53">
        <v>5</v>
      </c>
      <c r="AO108" s="852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60"/>
        <v>0</v>
      </c>
      <c r="AX108" s="439">
        <f t="shared" si="61"/>
        <v>0</v>
      </c>
    </row>
    <row r="109" spans="2:50" x14ac:dyDescent="0.2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5"/>
      <c r="U109" s="742" t="s">
        <v>151</v>
      </c>
      <c r="V109" s="742">
        <f>AS200</f>
        <v>1180.54</v>
      </c>
      <c r="W109" s="742">
        <f>AU200</f>
        <v>326.81</v>
      </c>
      <c r="X109" s="742">
        <f>AW200</f>
        <v>1579.59</v>
      </c>
      <c r="Y109" s="742">
        <f>AX200</f>
        <v>575.47</v>
      </c>
      <c r="Z109" s="842"/>
      <c r="AA109" s="842"/>
      <c r="AB109" s="45" t="str">
        <f t="shared" si="63"/>
        <v>Resolução ANEEL Nº 3.251 de 22 de agosto de 2023</v>
      </c>
      <c r="AC109" s="25"/>
      <c r="AD109" s="25"/>
      <c r="AE109" s="25"/>
      <c r="AF109" s="28">
        <v>103</v>
      </c>
      <c r="AG109" s="29" t="s">
        <v>1257</v>
      </c>
      <c r="AH109" s="28">
        <v>0</v>
      </c>
      <c r="AI109" s="25"/>
      <c r="AJ109" s="25"/>
      <c r="AK109" s="849"/>
      <c r="AL109" s="449">
        <f t="shared" si="66"/>
        <v>6</v>
      </c>
      <c r="AM109" s="56">
        <f t="shared" si="66"/>
        <v>3</v>
      </c>
      <c r="AN109" s="53">
        <v>6</v>
      </c>
      <c r="AO109" s="853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60"/>
        <v>432.26</v>
      </c>
      <c r="AX109" s="439">
        <f t="shared" si="61"/>
        <v>287.58999999999997</v>
      </c>
    </row>
    <row r="110" spans="2:50" x14ac:dyDescent="0.2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6"/>
      <c r="U110" s="742" t="s">
        <v>181</v>
      </c>
      <c r="V110" s="742">
        <f>V109</f>
        <v>1180.54</v>
      </c>
      <c r="W110" s="742">
        <f>W109</f>
        <v>326.81</v>
      </c>
      <c r="X110" s="742">
        <f>X109</f>
        <v>1579.59</v>
      </c>
      <c r="Y110" s="742">
        <f>Y109</f>
        <v>575.47</v>
      </c>
      <c r="Z110" s="843"/>
      <c r="AA110" s="843"/>
      <c r="AB110" s="45" t="str">
        <f t="shared" si="63"/>
        <v>Resolução ANEEL Nº 3.251 de 22 de agosto de 2023</v>
      </c>
      <c r="AC110" s="25"/>
      <c r="AD110" s="25"/>
      <c r="AE110" s="25"/>
      <c r="AF110" s="28">
        <v>104</v>
      </c>
      <c r="AG110" s="29" t="s">
        <v>1256</v>
      </c>
      <c r="AH110" s="28">
        <v>0</v>
      </c>
      <c r="AI110" s="25"/>
      <c r="AJ110" s="25"/>
      <c r="AK110" s="849"/>
      <c r="AL110" s="449">
        <f t="shared" si="66"/>
        <v>6</v>
      </c>
      <c r="AM110" s="51">
        <v>4</v>
      </c>
      <c r="AN110" s="49">
        <v>5</v>
      </c>
      <c r="AO110" s="851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60"/>
        <v>0</v>
      </c>
      <c r="AX110" s="439">
        <f t="shared" si="61"/>
        <v>0</v>
      </c>
    </row>
    <row r="111" spans="2:50" x14ac:dyDescent="0.2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4">
        <v>2024</v>
      </c>
      <c r="U111" s="44" t="s">
        <v>162</v>
      </c>
      <c r="V111" s="437"/>
      <c r="W111" s="437"/>
      <c r="X111" s="437"/>
      <c r="Y111" s="437"/>
      <c r="Z111" s="841">
        <v>45532</v>
      </c>
      <c r="AA111" s="841">
        <v>45889</v>
      </c>
      <c r="AB111" s="45" t="s">
        <v>1362</v>
      </c>
      <c r="AC111" s="25"/>
      <c r="AD111" s="25"/>
      <c r="AE111" s="25"/>
      <c r="AF111" s="28">
        <v>105</v>
      </c>
      <c r="AG111" s="29" t="s">
        <v>1255</v>
      </c>
      <c r="AH111" s="28">
        <v>0</v>
      </c>
      <c r="AI111" s="25"/>
      <c r="AJ111" s="25"/>
      <c r="AK111" s="849"/>
      <c r="AL111" s="449">
        <f t="shared" si="66"/>
        <v>6</v>
      </c>
      <c r="AM111" s="56">
        <v>4</v>
      </c>
      <c r="AN111" s="49">
        <v>6</v>
      </c>
      <c r="AO111" s="853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60"/>
        <v>0</v>
      </c>
      <c r="AX111" s="439">
        <f t="shared" si="61"/>
        <v>0</v>
      </c>
    </row>
    <row r="112" spans="2:50" x14ac:dyDescent="0.2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5"/>
      <c r="U112" s="44" t="s">
        <v>123</v>
      </c>
      <c r="V112" s="437"/>
      <c r="W112" s="437"/>
      <c r="X112" s="437"/>
      <c r="Y112" s="437"/>
      <c r="Z112" s="863"/>
      <c r="AA112" s="863"/>
      <c r="AB112" s="45" t="str">
        <f>AB111</f>
        <v>Resolução ANEEL Nº 3.376 de 20 de agosto de 2024</v>
      </c>
      <c r="AC112" s="25"/>
      <c r="AD112" s="25"/>
      <c r="AE112" s="25"/>
      <c r="AF112" s="28">
        <v>106</v>
      </c>
      <c r="AG112" s="29" t="s">
        <v>1254</v>
      </c>
      <c r="AH112" s="28">
        <v>0</v>
      </c>
      <c r="AI112" s="25"/>
      <c r="AJ112" s="25"/>
      <c r="AK112" s="849"/>
      <c r="AL112" s="449">
        <f t="shared" si="66"/>
        <v>6</v>
      </c>
      <c r="AM112" s="51">
        <v>5</v>
      </c>
      <c r="AN112" s="49">
        <v>7</v>
      </c>
      <c r="AO112" s="851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60"/>
        <v>1123.5900000000001</v>
      </c>
      <c r="AX112" s="439">
        <f t="shared" si="61"/>
        <v>452.31</v>
      </c>
    </row>
    <row r="113" spans="2:50" x14ac:dyDescent="0.2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5"/>
      <c r="U113" s="44" t="s">
        <v>122</v>
      </c>
      <c r="V113" s="437"/>
      <c r="W113" s="437"/>
      <c r="X113" s="437"/>
      <c r="Y113" s="437"/>
      <c r="Z113" s="863"/>
      <c r="AA113" s="863"/>
      <c r="AB113" s="45" t="str">
        <f>AB112</f>
        <v>Resolução ANEEL Nº 3.376 de 20 de agosto de 2024</v>
      </c>
      <c r="AC113" s="25"/>
      <c r="AD113" s="25"/>
      <c r="AE113" s="25"/>
      <c r="AF113" s="28">
        <v>107</v>
      </c>
      <c r="AG113" s="29" t="s">
        <v>1253</v>
      </c>
      <c r="AH113" s="28">
        <v>0</v>
      </c>
      <c r="AI113" s="25"/>
      <c r="AJ113" s="25"/>
      <c r="AK113" s="849"/>
      <c r="AL113" s="449">
        <f t="shared" si="66"/>
        <v>6</v>
      </c>
      <c r="AM113" s="51">
        <v>5</v>
      </c>
      <c r="AN113" s="49">
        <v>8</v>
      </c>
      <c r="AO113" s="852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60"/>
        <v>0</v>
      </c>
      <c r="AX113" s="439">
        <f t="shared" si="61"/>
        <v>0</v>
      </c>
    </row>
    <row r="114" spans="2:50" x14ac:dyDescent="0.2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5"/>
      <c r="U114" s="44" t="s">
        <v>121</v>
      </c>
      <c r="V114" s="437"/>
      <c r="W114" s="437"/>
      <c r="X114" s="437"/>
      <c r="Y114" s="437"/>
      <c r="Z114" s="863"/>
      <c r="AA114" s="863"/>
      <c r="AB114" s="45" t="str">
        <f t="shared" si="63"/>
        <v>Resolução ANEEL Nº 3.376 de 20 de agosto de 2024</v>
      </c>
      <c r="AC114" s="25"/>
      <c r="AD114" s="25"/>
      <c r="AE114" s="25"/>
      <c r="AF114" s="28">
        <v>108</v>
      </c>
      <c r="AG114" s="29" t="s">
        <v>1252</v>
      </c>
      <c r="AH114" s="28">
        <v>0</v>
      </c>
      <c r="AI114" s="25"/>
      <c r="AJ114" s="25"/>
      <c r="AK114" s="849"/>
      <c r="AL114" s="449">
        <f t="shared" si="66"/>
        <v>6</v>
      </c>
      <c r="AM114" s="51">
        <v>5</v>
      </c>
      <c r="AN114" s="49">
        <v>9</v>
      </c>
      <c r="AO114" s="852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60"/>
        <v>0</v>
      </c>
      <c r="AX114" s="439">
        <f t="shared" si="61"/>
        <v>0</v>
      </c>
    </row>
    <row r="115" spans="2:50" x14ac:dyDescent="0.2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5"/>
      <c r="U115" s="44" t="s">
        <v>63</v>
      </c>
      <c r="V115" s="770">
        <f>AQ214</f>
        <v>82.96</v>
      </c>
      <c r="W115" s="770">
        <f>AR214</f>
        <v>28.45</v>
      </c>
      <c r="X115" s="770">
        <f>AW214</f>
        <v>458.17</v>
      </c>
      <c r="Y115" s="770">
        <f>AX214</f>
        <v>315.73</v>
      </c>
      <c r="Z115" s="863"/>
      <c r="AA115" s="863"/>
      <c r="AB115" s="45" t="str">
        <f t="shared" si="63"/>
        <v>Resolução ANEEL Nº 3.376 de 20 de agosto de 2024</v>
      </c>
      <c r="AC115" s="25"/>
      <c r="AD115" s="25"/>
      <c r="AE115" s="25"/>
      <c r="AF115" s="28">
        <v>109</v>
      </c>
      <c r="AG115" s="29" t="s">
        <v>1251</v>
      </c>
      <c r="AH115" s="28">
        <v>0</v>
      </c>
      <c r="AI115" s="25"/>
      <c r="AJ115" s="25"/>
      <c r="AK115" s="849"/>
      <c r="AL115" s="449">
        <f t="shared" si="66"/>
        <v>6</v>
      </c>
      <c r="AM115" s="51">
        <v>5</v>
      </c>
      <c r="AN115" s="49">
        <v>10</v>
      </c>
      <c r="AO115" s="852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60"/>
        <v>0</v>
      </c>
      <c r="AX115" s="439">
        <f t="shared" si="61"/>
        <v>0</v>
      </c>
    </row>
    <row r="116" spans="2:50" x14ac:dyDescent="0.2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5"/>
      <c r="U116" s="52" t="s">
        <v>64</v>
      </c>
      <c r="V116" s="770">
        <f>AS217</f>
        <v>1214.82</v>
      </c>
      <c r="W116" s="770">
        <f>AU217</f>
        <v>332.62</v>
      </c>
      <c r="X116" s="770">
        <f>AW217</f>
        <v>1594.05</v>
      </c>
      <c r="Y116" s="770">
        <f>AX217</f>
        <v>569.42000000000007</v>
      </c>
      <c r="Z116" s="863"/>
      <c r="AA116" s="863"/>
      <c r="AB116" s="45" t="str">
        <f t="shared" si="63"/>
        <v>Resolução ANEEL Nº 3.376 de 20 de agosto de 2024</v>
      </c>
      <c r="AC116" s="25"/>
      <c r="AD116" s="25"/>
      <c r="AE116" s="25"/>
      <c r="AF116" s="28">
        <v>110</v>
      </c>
      <c r="AG116" s="29" t="s">
        <v>1250</v>
      </c>
      <c r="AH116" s="28">
        <v>0</v>
      </c>
      <c r="AI116" s="25"/>
      <c r="AJ116" s="25"/>
      <c r="AK116" s="849"/>
      <c r="AL116" s="449">
        <f t="shared" si="66"/>
        <v>6</v>
      </c>
      <c r="AM116" s="51">
        <v>5</v>
      </c>
      <c r="AN116" s="49">
        <v>11</v>
      </c>
      <c r="AO116" s="852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60"/>
        <v>1113.47</v>
      </c>
      <c r="AX116" s="439">
        <f t="shared" si="61"/>
        <v>450.28999999999996</v>
      </c>
    </row>
    <row r="117" spans="2:50" x14ac:dyDescent="0.2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5"/>
      <c r="U117" s="52" t="s">
        <v>150</v>
      </c>
      <c r="V117" s="436"/>
      <c r="W117" s="436"/>
      <c r="X117" s="436"/>
      <c r="Y117" s="436"/>
      <c r="Z117" s="863"/>
      <c r="AA117" s="863"/>
      <c r="AB117" s="45" t="str">
        <f t="shared" si="63"/>
        <v>Resolução ANEEL Nº 3.376 de 20 de agosto de 2024</v>
      </c>
      <c r="AC117" s="25"/>
      <c r="AD117" s="25"/>
      <c r="AE117" s="25"/>
      <c r="AF117" s="28">
        <v>111</v>
      </c>
      <c r="AG117" s="29" t="s">
        <v>1249</v>
      </c>
      <c r="AH117" s="28">
        <v>0</v>
      </c>
      <c r="AI117" s="25"/>
      <c r="AJ117" s="25"/>
      <c r="AK117" s="850"/>
      <c r="AL117" s="450">
        <f t="shared" si="66"/>
        <v>6</v>
      </c>
      <c r="AM117" s="56">
        <v>5</v>
      </c>
      <c r="AN117" s="49">
        <v>12</v>
      </c>
      <c r="AO117" s="853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7">AS117+AT117</f>
        <v>1113.47</v>
      </c>
      <c r="AX117" s="439">
        <f t="shared" ref="AX117" si="68">AU117+AV117</f>
        <v>450.28999999999996</v>
      </c>
    </row>
    <row r="118" spans="2:50" x14ac:dyDescent="0.2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5"/>
      <c r="U118" s="52" t="s">
        <v>179</v>
      </c>
      <c r="V118" s="436"/>
      <c r="W118" s="436"/>
      <c r="X118" s="436"/>
      <c r="Y118" s="436"/>
      <c r="Z118" s="863"/>
      <c r="AA118" s="863"/>
      <c r="AB118" s="45" t="str">
        <f t="shared" si="63"/>
        <v>Resolução ANEEL Nº 3.376 de 20 de agosto de 2024</v>
      </c>
      <c r="AC118" s="25"/>
      <c r="AD118" s="25"/>
      <c r="AE118" s="25"/>
      <c r="AF118" s="28">
        <v>112</v>
      </c>
      <c r="AG118" s="29" t="s">
        <v>1248</v>
      </c>
      <c r="AH118" s="28">
        <v>0</v>
      </c>
      <c r="AI118" s="25"/>
      <c r="AJ118" s="25"/>
      <c r="AK118" s="848">
        <v>2020</v>
      </c>
      <c r="AL118" s="448">
        <v>7</v>
      </c>
      <c r="AM118" s="48">
        <v>2</v>
      </c>
      <c r="AN118" s="49">
        <v>5</v>
      </c>
      <c r="AO118" s="851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9">AS118+AT118</f>
        <v>0</v>
      </c>
      <c r="AX118" s="439">
        <f t="shared" ref="AX118:AX138" si="70">AU118+AV118</f>
        <v>0</v>
      </c>
    </row>
    <row r="119" spans="2:50" x14ac:dyDescent="0.2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5"/>
      <c r="U119" s="52" t="s">
        <v>180</v>
      </c>
      <c r="V119" s="436"/>
      <c r="W119" s="436"/>
      <c r="X119" s="436"/>
      <c r="Y119" s="436"/>
      <c r="Z119" s="863"/>
      <c r="AA119" s="863"/>
      <c r="AB119" s="45" t="str">
        <f t="shared" si="63"/>
        <v>Resolução ANEEL Nº 3.376 de 20 de agosto de 2024</v>
      </c>
      <c r="AC119" s="25"/>
      <c r="AD119" s="25"/>
      <c r="AE119" s="25"/>
      <c r="AF119" s="28">
        <v>113</v>
      </c>
      <c r="AG119" s="29" t="s">
        <v>1247</v>
      </c>
      <c r="AH119" s="28">
        <v>0</v>
      </c>
      <c r="AI119" s="25"/>
      <c r="AJ119" s="25"/>
      <c r="AK119" s="849"/>
      <c r="AL119" s="449">
        <f t="shared" ref="AL119:AM125" si="71">AL118</f>
        <v>7</v>
      </c>
      <c r="AM119" s="51">
        <f t="shared" si="71"/>
        <v>2</v>
      </c>
      <c r="AN119" s="49">
        <v>6</v>
      </c>
      <c r="AO119" s="852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9"/>
        <v>0</v>
      </c>
      <c r="AX119" s="439">
        <f t="shared" si="70"/>
        <v>0</v>
      </c>
    </row>
    <row r="120" spans="2:50" x14ac:dyDescent="0.2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5"/>
      <c r="U120" s="52" t="s">
        <v>151</v>
      </c>
      <c r="V120" s="770">
        <f>AS221</f>
        <v>1197.31</v>
      </c>
      <c r="W120" s="770">
        <f>AU221</f>
        <v>329.11</v>
      </c>
      <c r="X120" s="770">
        <f>AW221</f>
        <v>1576.54</v>
      </c>
      <c r="Y120" s="770">
        <f>AX221</f>
        <v>565.91000000000008</v>
      </c>
      <c r="Z120" s="863"/>
      <c r="AA120" s="863"/>
      <c r="AB120" s="45" t="str">
        <f t="shared" si="63"/>
        <v>Resolução ANEEL Nº 3.376 de 20 de agosto de 2024</v>
      </c>
      <c r="AC120" s="25"/>
      <c r="AD120" s="25"/>
      <c r="AE120" s="25"/>
      <c r="AF120" s="28">
        <v>114</v>
      </c>
      <c r="AG120" s="29" t="s">
        <v>1246</v>
      </c>
      <c r="AH120" s="28">
        <v>0</v>
      </c>
      <c r="AI120" s="25"/>
      <c r="AJ120" s="25"/>
      <c r="AK120" s="849"/>
      <c r="AL120" s="449">
        <f t="shared" si="71"/>
        <v>7</v>
      </c>
      <c r="AM120" s="51">
        <f>AM118</f>
        <v>2</v>
      </c>
      <c r="AN120" s="49">
        <v>7</v>
      </c>
      <c r="AO120" s="852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9"/>
        <v>0</v>
      </c>
      <c r="AX120" s="439">
        <f t="shared" si="70"/>
        <v>0</v>
      </c>
    </row>
    <row r="121" spans="2:50" x14ac:dyDescent="0.2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6"/>
      <c r="U121" s="52" t="s">
        <v>181</v>
      </c>
      <c r="V121" s="436">
        <f>V120</f>
        <v>1197.31</v>
      </c>
      <c r="W121" s="436">
        <f>W120</f>
        <v>329.11</v>
      </c>
      <c r="X121" s="436">
        <f>X120</f>
        <v>1576.54</v>
      </c>
      <c r="Y121" s="436">
        <f>Y120</f>
        <v>565.91000000000008</v>
      </c>
      <c r="Z121" s="864"/>
      <c r="AA121" s="864"/>
      <c r="AB121" s="45" t="str">
        <f t="shared" si="63"/>
        <v>Resolução ANEEL Nº 3.376 de 20 de agosto de 2024</v>
      </c>
      <c r="AC121" s="25"/>
      <c r="AD121" s="25"/>
      <c r="AE121" s="25"/>
      <c r="AF121" s="28">
        <v>115</v>
      </c>
      <c r="AG121" s="29" t="s">
        <v>1245</v>
      </c>
      <c r="AH121" s="28">
        <v>0</v>
      </c>
      <c r="AI121" s="25"/>
      <c r="AJ121" s="25"/>
      <c r="AK121" s="849"/>
      <c r="AL121" s="449">
        <f t="shared" si="71"/>
        <v>7</v>
      </c>
      <c r="AM121" s="51">
        <f>AM118</f>
        <v>2</v>
      </c>
      <c r="AN121" s="49">
        <v>8</v>
      </c>
      <c r="AO121" s="852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9"/>
        <v>0</v>
      </c>
      <c r="AX121" s="439">
        <f t="shared" si="70"/>
        <v>0</v>
      </c>
    </row>
    <row r="122" spans="2:50" x14ac:dyDescent="0.2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43">
        <v>12</v>
      </c>
      <c r="S122" s="43">
        <v>2</v>
      </c>
      <c r="T122" s="844">
        <v>2025</v>
      </c>
      <c r="U122" s="44" t="s">
        <v>162</v>
      </c>
      <c r="V122" s="437"/>
      <c r="W122" s="437"/>
      <c r="X122" s="437"/>
      <c r="Y122" s="437"/>
      <c r="Z122" s="841">
        <v>45532</v>
      </c>
      <c r="AA122" s="841">
        <v>45889</v>
      </c>
      <c r="AB122" s="45" t="s">
        <v>1363</v>
      </c>
      <c r="AC122" s="25"/>
      <c r="AD122" s="25"/>
      <c r="AE122" s="25"/>
      <c r="AF122" s="28">
        <v>116</v>
      </c>
      <c r="AG122" s="29" t="s">
        <v>1244</v>
      </c>
      <c r="AH122" s="28">
        <v>0</v>
      </c>
      <c r="AI122" s="25"/>
      <c r="AJ122" s="25"/>
      <c r="AK122" s="849"/>
      <c r="AL122" s="449">
        <f t="shared" si="71"/>
        <v>7</v>
      </c>
      <c r="AM122" s="51">
        <f>AM118</f>
        <v>2</v>
      </c>
      <c r="AN122" s="49">
        <v>9</v>
      </c>
      <c r="AO122" s="852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9"/>
        <v>0</v>
      </c>
      <c r="AX122" s="439">
        <f t="shared" si="70"/>
        <v>0</v>
      </c>
    </row>
    <row r="123" spans="2:50" x14ac:dyDescent="0.2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43">
        <v>12</v>
      </c>
      <c r="S123" s="43">
        <v>3</v>
      </c>
      <c r="T123" s="845"/>
      <c r="U123" s="44" t="s">
        <v>123</v>
      </c>
      <c r="V123" s="437"/>
      <c r="W123" s="437"/>
      <c r="X123" s="437"/>
      <c r="Y123" s="437"/>
      <c r="Z123" s="863"/>
      <c r="AA123" s="863"/>
      <c r="AB123" s="45" t="str">
        <f>AB122</f>
        <v>Resolução ANEEL Nº 3.376 de 20 de agosto de 2025</v>
      </c>
      <c r="AC123" s="25"/>
      <c r="AD123" s="25"/>
      <c r="AE123" s="25"/>
      <c r="AF123" s="28">
        <v>117</v>
      </c>
      <c r="AG123" s="29" t="s">
        <v>1243</v>
      </c>
      <c r="AH123" s="28">
        <v>0</v>
      </c>
      <c r="AI123" s="25"/>
      <c r="AJ123" s="25"/>
      <c r="AK123" s="849"/>
      <c r="AL123" s="449">
        <f t="shared" si="71"/>
        <v>7</v>
      </c>
      <c r="AM123" s="51">
        <f>AM119</f>
        <v>2</v>
      </c>
      <c r="AN123" s="53">
        <v>10</v>
      </c>
      <c r="AO123" s="852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9"/>
        <v>0</v>
      </c>
      <c r="AX123" s="439">
        <f t="shared" si="70"/>
        <v>0</v>
      </c>
    </row>
    <row r="124" spans="2:50" x14ac:dyDescent="0.2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43">
        <v>12</v>
      </c>
      <c r="S124" s="43">
        <v>4</v>
      </c>
      <c r="T124" s="845"/>
      <c r="U124" s="44" t="s">
        <v>122</v>
      </c>
      <c r="V124" s="437"/>
      <c r="W124" s="437"/>
      <c r="X124" s="437"/>
      <c r="Y124" s="437"/>
      <c r="Z124" s="863"/>
      <c r="AA124" s="863"/>
      <c r="AB124" s="45" t="str">
        <f>AB123</f>
        <v>Resolução ANEEL Nº 3.376 de 20 de agosto de 2025</v>
      </c>
      <c r="AC124" s="25"/>
      <c r="AD124" s="25"/>
      <c r="AE124" s="25"/>
      <c r="AF124" s="28">
        <v>118</v>
      </c>
      <c r="AG124" s="29" t="s">
        <v>1242</v>
      </c>
      <c r="AH124" s="28">
        <v>0</v>
      </c>
      <c r="AI124" s="25"/>
      <c r="AJ124" s="25"/>
      <c r="AK124" s="849"/>
      <c r="AL124" s="449">
        <f t="shared" si="71"/>
        <v>7</v>
      </c>
      <c r="AM124" s="51">
        <f>AM120</f>
        <v>2</v>
      </c>
      <c r="AN124" s="53">
        <v>11</v>
      </c>
      <c r="AO124" s="852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9"/>
        <v>0</v>
      </c>
      <c r="AX124" s="439">
        <f t="shared" si="70"/>
        <v>0</v>
      </c>
    </row>
    <row r="125" spans="2:50" x14ac:dyDescent="0.2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43">
        <v>12</v>
      </c>
      <c r="S125" s="43">
        <v>5</v>
      </c>
      <c r="T125" s="845"/>
      <c r="U125" s="44" t="s">
        <v>121</v>
      </c>
      <c r="V125" s="437"/>
      <c r="W125" s="437"/>
      <c r="X125" s="437"/>
      <c r="Y125" s="437"/>
      <c r="Z125" s="863"/>
      <c r="AA125" s="863"/>
      <c r="AB125" s="45" t="str">
        <f t="shared" ref="AB125:AB132" si="72">AB124</f>
        <v>Resolução ANEEL Nº 3.376 de 20 de agosto de 2025</v>
      </c>
      <c r="AC125" s="25"/>
      <c r="AD125" s="25"/>
      <c r="AE125" s="25"/>
      <c r="AF125" s="28">
        <v>119</v>
      </c>
      <c r="AG125" s="29" t="s">
        <v>1241</v>
      </c>
      <c r="AH125" s="28">
        <v>0</v>
      </c>
      <c r="AI125" s="25"/>
      <c r="AJ125" s="25"/>
      <c r="AK125" s="849"/>
      <c r="AL125" s="449">
        <f t="shared" si="71"/>
        <v>7</v>
      </c>
      <c r="AM125" s="51">
        <f>AM121</f>
        <v>2</v>
      </c>
      <c r="AN125" s="53">
        <v>12</v>
      </c>
      <c r="AO125" s="853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9"/>
        <v>0</v>
      </c>
      <c r="AX125" s="439">
        <f t="shared" si="70"/>
        <v>0</v>
      </c>
    </row>
    <row r="126" spans="2:50" x14ac:dyDescent="0.2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43">
        <v>12</v>
      </c>
      <c r="S126" s="43">
        <v>6</v>
      </c>
      <c r="T126" s="845"/>
      <c r="U126" s="44" t="s">
        <v>63</v>
      </c>
      <c r="V126" s="770">
        <f>AQ235</f>
        <v>82.96</v>
      </c>
      <c r="W126" s="770">
        <f>AR235</f>
        <v>28.45</v>
      </c>
      <c r="X126" s="770">
        <f>AW235</f>
        <v>458.17</v>
      </c>
      <c r="Y126" s="770">
        <f>AX235</f>
        <v>315.73</v>
      </c>
      <c r="Z126" s="863"/>
      <c r="AA126" s="863"/>
      <c r="AB126" s="45" t="str">
        <f t="shared" si="72"/>
        <v>Resolução ANEEL Nº 3.376 de 20 de agosto de 2025</v>
      </c>
      <c r="AC126" s="25"/>
      <c r="AD126" s="25"/>
      <c r="AE126" s="25"/>
      <c r="AF126" s="28">
        <v>120</v>
      </c>
      <c r="AG126" s="29" t="s">
        <v>1240</v>
      </c>
      <c r="AH126" s="28">
        <v>0</v>
      </c>
      <c r="AI126" s="25"/>
      <c r="AJ126" s="25"/>
      <c r="AK126" s="849"/>
      <c r="AL126" s="449">
        <f>AL122</f>
        <v>7</v>
      </c>
      <c r="AM126" s="48">
        <v>3</v>
      </c>
      <c r="AN126" s="53">
        <v>2</v>
      </c>
      <c r="AO126" s="851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9"/>
        <v>0</v>
      </c>
      <c r="AX126" s="439">
        <f t="shared" si="70"/>
        <v>0</v>
      </c>
    </row>
    <row r="127" spans="2:50" x14ac:dyDescent="0.2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43">
        <v>12</v>
      </c>
      <c r="S127" s="43">
        <v>7</v>
      </c>
      <c r="T127" s="845"/>
      <c r="U127" s="52" t="s">
        <v>64</v>
      </c>
      <c r="V127" s="770">
        <f>AS238</f>
        <v>1214.82</v>
      </c>
      <c r="W127" s="770">
        <f>AU238</f>
        <v>332.62</v>
      </c>
      <c r="X127" s="770">
        <f>AW238</f>
        <v>1594.05</v>
      </c>
      <c r="Y127" s="770">
        <f>AX238</f>
        <v>569.42000000000007</v>
      </c>
      <c r="Z127" s="863"/>
      <c r="AA127" s="863"/>
      <c r="AB127" s="45" t="str">
        <f t="shared" si="72"/>
        <v>Resolução ANEEL Nº 3.376 de 20 de agosto de 2025</v>
      </c>
      <c r="AC127" s="25"/>
      <c r="AD127" s="25"/>
      <c r="AE127" s="25"/>
      <c r="AF127" s="28">
        <v>121</v>
      </c>
      <c r="AG127" s="29" t="s">
        <v>1239</v>
      </c>
      <c r="AH127" s="28">
        <v>0</v>
      </c>
      <c r="AI127" s="25"/>
      <c r="AJ127" s="25"/>
      <c r="AK127" s="849"/>
      <c r="AL127" s="449">
        <f>AL122</f>
        <v>7</v>
      </c>
      <c r="AM127" s="51">
        <f>AM126</f>
        <v>3</v>
      </c>
      <c r="AN127" s="53">
        <v>3</v>
      </c>
      <c r="AO127" s="852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9"/>
        <v>0</v>
      </c>
      <c r="AX127" s="439">
        <f t="shared" si="70"/>
        <v>0</v>
      </c>
    </row>
    <row r="128" spans="2:50" x14ac:dyDescent="0.2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43">
        <v>12</v>
      </c>
      <c r="S128" s="43">
        <v>8</v>
      </c>
      <c r="T128" s="845"/>
      <c r="U128" s="52" t="s">
        <v>150</v>
      </c>
      <c r="V128" s="770">
        <f>AS239</f>
        <v>1214.82</v>
      </c>
      <c r="W128" s="770">
        <f>AU239</f>
        <v>332.62</v>
      </c>
      <c r="X128" s="770">
        <f>AW239</f>
        <v>1594.05</v>
      </c>
      <c r="Y128" s="770">
        <f>AX239</f>
        <v>569.42000000000007</v>
      </c>
      <c r="Z128" s="863"/>
      <c r="AA128" s="863"/>
      <c r="AB128" s="45" t="str">
        <f t="shared" si="72"/>
        <v>Resolução ANEEL Nº 3.376 de 20 de agosto de 2025</v>
      </c>
      <c r="AC128" s="25"/>
      <c r="AD128" s="25"/>
      <c r="AE128" s="25"/>
      <c r="AF128" s="28">
        <v>122</v>
      </c>
      <c r="AG128" s="29" t="s">
        <v>1238</v>
      </c>
      <c r="AH128" s="28">
        <v>0</v>
      </c>
      <c r="AI128" s="25"/>
      <c r="AJ128" s="25"/>
      <c r="AK128" s="849"/>
      <c r="AL128" s="449">
        <f t="shared" ref="AL128:AM138" si="73">AL127</f>
        <v>7</v>
      </c>
      <c r="AM128" s="51">
        <f>AM126</f>
        <v>3</v>
      </c>
      <c r="AN128" s="53">
        <v>4</v>
      </c>
      <c r="AO128" s="852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9"/>
        <v>0</v>
      </c>
      <c r="AX128" s="439">
        <f t="shared" si="70"/>
        <v>0</v>
      </c>
    </row>
    <row r="129" spans="2:50" x14ac:dyDescent="0.2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43">
        <v>12</v>
      </c>
      <c r="S129" s="43">
        <v>9</v>
      </c>
      <c r="T129" s="845"/>
      <c r="U129" s="52" t="s">
        <v>179</v>
      </c>
      <c r="V129" s="436"/>
      <c r="W129" s="436"/>
      <c r="X129" s="436"/>
      <c r="Y129" s="436"/>
      <c r="Z129" s="863"/>
      <c r="AA129" s="863"/>
      <c r="AB129" s="45" t="str">
        <f t="shared" si="72"/>
        <v>Resolução ANEEL Nº 3.376 de 20 de agosto de 2025</v>
      </c>
      <c r="AC129" s="25"/>
      <c r="AD129" s="25"/>
      <c r="AE129" s="25"/>
      <c r="AF129" s="28">
        <v>123</v>
      </c>
      <c r="AG129" s="29" t="s">
        <v>1237</v>
      </c>
      <c r="AH129" s="28">
        <v>0</v>
      </c>
      <c r="AI129" s="25"/>
      <c r="AJ129" s="25"/>
      <c r="AK129" s="849"/>
      <c r="AL129" s="449">
        <f t="shared" si="73"/>
        <v>7</v>
      </c>
      <c r="AM129" s="51">
        <f t="shared" si="73"/>
        <v>3</v>
      </c>
      <c r="AN129" s="53">
        <v>5</v>
      </c>
      <c r="AO129" s="852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9"/>
        <v>0</v>
      </c>
      <c r="AX129" s="439">
        <f t="shared" si="70"/>
        <v>0</v>
      </c>
    </row>
    <row r="130" spans="2:50" x14ac:dyDescent="0.2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43">
        <v>12</v>
      </c>
      <c r="S130" s="43">
        <v>10</v>
      </c>
      <c r="T130" s="845"/>
      <c r="U130" s="52" t="s">
        <v>180</v>
      </c>
      <c r="V130" s="436"/>
      <c r="W130" s="436"/>
      <c r="X130" s="436"/>
      <c r="Y130" s="436"/>
      <c r="Z130" s="863"/>
      <c r="AA130" s="863"/>
      <c r="AB130" s="45" t="str">
        <f t="shared" si="72"/>
        <v>Resolução ANEEL Nº 3.376 de 20 de agosto de 2025</v>
      </c>
      <c r="AC130" s="25"/>
      <c r="AD130" s="25"/>
      <c r="AE130" s="25"/>
      <c r="AF130" s="28">
        <v>124</v>
      </c>
      <c r="AG130" s="29" t="s">
        <v>1236</v>
      </c>
      <c r="AH130" s="28">
        <v>0</v>
      </c>
      <c r="AI130" s="25"/>
      <c r="AJ130" s="25"/>
      <c r="AK130" s="849"/>
      <c r="AL130" s="449">
        <f t="shared" si="73"/>
        <v>7</v>
      </c>
      <c r="AM130" s="56">
        <f t="shared" si="73"/>
        <v>3</v>
      </c>
      <c r="AN130" s="53">
        <v>6</v>
      </c>
      <c r="AO130" s="853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9"/>
        <v>402.51</v>
      </c>
      <c r="AX130" s="439">
        <f t="shared" si="70"/>
        <v>268.40999999999997</v>
      </c>
    </row>
    <row r="131" spans="2:50" x14ac:dyDescent="0.2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43">
        <v>12</v>
      </c>
      <c r="S131" s="43">
        <v>11</v>
      </c>
      <c r="T131" s="845"/>
      <c r="U131" s="52" t="s">
        <v>151</v>
      </c>
      <c r="V131" s="770">
        <f>AS242</f>
        <v>1197.31</v>
      </c>
      <c r="W131" s="770">
        <f>AU242</f>
        <v>329.11</v>
      </c>
      <c r="X131" s="770">
        <f>AW242</f>
        <v>1576.54</v>
      </c>
      <c r="Y131" s="770">
        <f>AX242</f>
        <v>565.91000000000008</v>
      </c>
      <c r="Z131" s="863"/>
      <c r="AA131" s="863"/>
      <c r="AB131" s="45" t="str">
        <f t="shared" si="72"/>
        <v>Resolução ANEEL Nº 3.376 de 20 de agosto de 2025</v>
      </c>
      <c r="AC131" s="25"/>
      <c r="AD131" s="25"/>
      <c r="AE131" s="25"/>
      <c r="AF131" s="28">
        <v>125</v>
      </c>
      <c r="AG131" s="29" t="s">
        <v>1235</v>
      </c>
      <c r="AH131" s="28">
        <v>0</v>
      </c>
      <c r="AI131" s="25"/>
      <c r="AJ131" s="25"/>
      <c r="AK131" s="849"/>
      <c r="AL131" s="449">
        <f t="shared" si="73"/>
        <v>7</v>
      </c>
      <c r="AM131" s="51">
        <v>4</v>
      </c>
      <c r="AN131" s="49">
        <v>5</v>
      </c>
      <c r="AO131" s="851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9"/>
        <v>0</v>
      </c>
      <c r="AX131" s="439">
        <f t="shared" si="70"/>
        <v>0</v>
      </c>
    </row>
    <row r="132" spans="2:50" x14ac:dyDescent="0.2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43">
        <v>12</v>
      </c>
      <c r="S132" s="43">
        <v>12</v>
      </c>
      <c r="T132" s="846"/>
      <c r="U132" s="52" t="s">
        <v>181</v>
      </c>
      <c r="V132" s="436">
        <f>V131</f>
        <v>1197.31</v>
      </c>
      <c r="W132" s="436">
        <f>W131</f>
        <v>329.11</v>
      </c>
      <c r="X132" s="436">
        <f>X131</f>
        <v>1576.54</v>
      </c>
      <c r="Y132" s="436">
        <f>Y131</f>
        <v>565.91000000000008</v>
      </c>
      <c r="Z132" s="864"/>
      <c r="AA132" s="864"/>
      <c r="AB132" s="45" t="str">
        <f t="shared" si="72"/>
        <v>Resolução ANEEL Nº 3.376 de 20 de agosto de 2025</v>
      </c>
      <c r="AC132" s="25"/>
      <c r="AD132" s="25"/>
      <c r="AE132" s="25"/>
      <c r="AF132" s="28">
        <v>126</v>
      </c>
      <c r="AG132" s="29" t="s">
        <v>1234</v>
      </c>
      <c r="AH132" s="28">
        <v>0</v>
      </c>
      <c r="AI132" s="25"/>
      <c r="AJ132" s="25"/>
      <c r="AK132" s="849"/>
      <c r="AL132" s="449">
        <f t="shared" si="73"/>
        <v>7</v>
      </c>
      <c r="AM132" s="56">
        <v>4</v>
      </c>
      <c r="AN132" s="49">
        <v>6</v>
      </c>
      <c r="AO132" s="853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9"/>
        <v>0</v>
      </c>
      <c r="AX132" s="439">
        <f t="shared" si="70"/>
        <v>0</v>
      </c>
    </row>
    <row r="133" spans="2:50" x14ac:dyDescent="0.2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1233</v>
      </c>
      <c r="AH133" s="28">
        <v>0</v>
      </c>
      <c r="AI133" s="25"/>
      <c r="AJ133" s="25"/>
      <c r="AK133" s="849"/>
      <c r="AL133" s="449">
        <f t="shared" si="73"/>
        <v>7</v>
      </c>
      <c r="AM133" s="51">
        <v>5</v>
      </c>
      <c r="AN133" s="49">
        <v>7</v>
      </c>
      <c r="AO133" s="851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9"/>
        <v>1331.83</v>
      </c>
      <c r="AX133" s="439">
        <f t="shared" si="70"/>
        <v>479.65</v>
      </c>
    </row>
    <row r="134" spans="2:50" x14ac:dyDescent="0.2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1232</v>
      </c>
      <c r="AH134" s="28">
        <v>0</v>
      </c>
      <c r="AI134" s="25"/>
      <c r="AJ134" s="25"/>
      <c r="AK134" s="849"/>
      <c r="AL134" s="449">
        <f t="shared" si="73"/>
        <v>7</v>
      </c>
      <c r="AM134" s="51">
        <v>5</v>
      </c>
      <c r="AN134" s="49">
        <v>8</v>
      </c>
      <c r="AO134" s="852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9"/>
        <v>0</v>
      </c>
      <c r="AX134" s="439">
        <f t="shared" si="70"/>
        <v>0</v>
      </c>
    </row>
    <row r="135" spans="2:50" x14ac:dyDescent="0.2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1231</v>
      </c>
      <c r="AH135" s="28">
        <v>0</v>
      </c>
      <c r="AI135" s="25"/>
      <c r="AJ135" s="25"/>
      <c r="AK135" s="849"/>
      <c r="AL135" s="449">
        <f t="shared" si="73"/>
        <v>7</v>
      </c>
      <c r="AM135" s="51">
        <v>5</v>
      </c>
      <c r="AN135" s="49">
        <v>9</v>
      </c>
      <c r="AO135" s="852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9"/>
        <v>0</v>
      </c>
      <c r="AX135" s="439">
        <f t="shared" si="70"/>
        <v>0</v>
      </c>
    </row>
    <row r="136" spans="2:50" x14ac:dyDescent="0.2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1230</v>
      </c>
      <c r="AH136" s="28">
        <v>0</v>
      </c>
      <c r="AI136" s="25"/>
      <c r="AJ136" s="25"/>
      <c r="AK136" s="849"/>
      <c r="AL136" s="449">
        <f t="shared" si="73"/>
        <v>7</v>
      </c>
      <c r="AM136" s="51">
        <v>5</v>
      </c>
      <c r="AN136" s="49">
        <v>10</v>
      </c>
      <c r="AO136" s="852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9"/>
        <v>0</v>
      </c>
      <c r="AX136" s="439">
        <f t="shared" si="70"/>
        <v>0</v>
      </c>
    </row>
    <row r="137" spans="2:50" x14ac:dyDescent="0.2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1229</v>
      </c>
      <c r="AH137" s="28">
        <v>0</v>
      </c>
      <c r="AI137" s="25"/>
      <c r="AJ137" s="25"/>
      <c r="AK137" s="849"/>
      <c r="AL137" s="449">
        <f t="shared" si="73"/>
        <v>7</v>
      </c>
      <c r="AM137" s="51">
        <v>5</v>
      </c>
      <c r="AN137" s="49">
        <v>11</v>
      </c>
      <c r="AO137" s="852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9"/>
        <v>1331.83</v>
      </c>
      <c r="AX137" s="439">
        <f t="shared" si="70"/>
        <v>479.65</v>
      </c>
    </row>
    <row r="138" spans="2:50" ht="13.5" thickBot="1" x14ac:dyDescent="0.2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1228</v>
      </c>
      <c r="AH138" s="28">
        <v>0</v>
      </c>
      <c r="AI138" s="25"/>
      <c r="AJ138" s="25"/>
      <c r="AK138" s="849"/>
      <c r="AL138" s="449">
        <f t="shared" si="73"/>
        <v>7</v>
      </c>
      <c r="AM138" s="51">
        <v>5</v>
      </c>
      <c r="AN138" s="35">
        <v>12</v>
      </c>
      <c r="AO138" s="852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9"/>
        <v>1331.83</v>
      </c>
      <c r="AX138" s="439">
        <f t="shared" si="70"/>
        <v>479.65</v>
      </c>
    </row>
    <row r="139" spans="2:50" x14ac:dyDescent="0.2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1227</v>
      </c>
      <c r="AH139" s="28">
        <v>0</v>
      </c>
      <c r="AI139" s="25"/>
      <c r="AJ139" s="25"/>
      <c r="AK139" s="873">
        <v>2021</v>
      </c>
      <c r="AL139" s="718">
        <v>8</v>
      </c>
      <c r="AM139" s="719">
        <v>2</v>
      </c>
      <c r="AN139" s="720">
        <v>5</v>
      </c>
      <c r="AO139" s="877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4">AS139+AT139</f>
        <v>0</v>
      </c>
      <c r="AX139" s="439">
        <f t="shared" ref="AX139:AX159" si="75">AU139+AV139</f>
        <v>0</v>
      </c>
    </row>
    <row r="140" spans="2:50" x14ac:dyDescent="0.2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1226</v>
      </c>
      <c r="AH140" s="28">
        <v>0</v>
      </c>
      <c r="AI140" s="25"/>
      <c r="AJ140" s="25"/>
      <c r="AK140" s="874"/>
      <c r="AL140" s="449">
        <f t="shared" ref="AL140:AM146" si="76">AL139</f>
        <v>8</v>
      </c>
      <c r="AM140" s="51">
        <f t="shared" si="76"/>
        <v>2</v>
      </c>
      <c r="AN140" s="49">
        <v>6</v>
      </c>
      <c r="AO140" s="852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4"/>
        <v>0</v>
      </c>
      <c r="AX140" s="439">
        <f t="shared" si="75"/>
        <v>0</v>
      </c>
    </row>
    <row r="141" spans="2:50" x14ac:dyDescent="0.2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1225</v>
      </c>
      <c r="AH141" s="28">
        <v>0</v>
      </c>
      <c r="AI141" s="25"/>
      <c r="AJ141" s="25"/>
      <c r="AK141" s="874"/>
      <c r="AL141" s="449">
        <f t="shared" si="76"/>
        <v>8</v>
      </c>
      <c r="AM141" s="51">
        <f>AM139</f>
        <v>2</v>
      </c>
      <c r="AN141" s="49">
        <v>7</v>
      </c>
      <c r="AO141" s="852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4"/>
        <v>0</v>
      </c>
      <c r="AX141" s="439">
        <f t="shared" si="75"/>
        <v>0</v>
      </c>
    </row>
    <row r="142" spans="2:50" x14ac:dyDescent="0.2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1224</v>
      </c>
      <c r="AH142" s="28">
        <v>0</v>
      </c>
      <c r="AI142" s="25"/>
      <c r="AJ142" s="25"/>
      <c r="AK142" s="874"/>
      <c r="AL142" s="449">
        <f t="shared" si="76"/>
        <v>8</v>
      </c>
      <c r="AM142" s="51">
        <f>AM139</f>
        <v>2</v>
      </c>
      <c r="AN142" s="49">
        <v>8</v>
      </c>
      <c r="AO142" s="852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4"/>
        <v>0</v>
      </c>
      <c r="AX142" s="439">
        <f t="shared" si="75"/>
        <v>0</v>
      </c>
    </row>
    <row r="143" spans="2:50" x14ac:dyDescent="0.2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1223</v>
      </c>
      <c r="AH143" s="28">
        <v>0</v>
      </c>
      <c r="AI143" s="25"/>
      <c r="AJ143" s="25"/>
      <c r="AK143" s="874"/>
      <c r="AL143" s="449">
        <f t="shared" si="76"/>
        <v>8</v>
      </c>
      <c r="AM143" s="51">
        <f>AM139</f>
        <v>2</v>
      </c>
      <c r="AN143" s="49">
        <v>9</v>
      </c>
      <c r="AO143" s="852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4"/>
        <v>0</v>
      </c>
      <c r="AX143" s="439">
        <f t="shared" si="75"/>
        <v>0</v>
      </c>
    </row>
    <row r="144" spans="2:50" x14ac:dyDescent="0.2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1222</v>
      </c>
      <c r="AH144" s="28">
        <v>0</v>
      </c>
      <c r="AI144" s="25"/>
      <c r="AJ144" s="25"/>
      <c r="AK144" s="874"/>
      <c r="AL144" s="449">
        <f t="shared" si="76"/>
        <v>8</v>
      </c>
      <c r="AM144" s="51">
        <f>AM140</f>
        <v>2</v>
      </c>
      <c r="AN144" s="53">
        <v>10</v>
      </c>
      <c r="AO144" s="852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4"/>
        <v>0</v>
      </c>
      <c r="AX144" s="439">
        <f t="shared" si="75"/>
        <v>0</v>
      </c>
    </row>
    <row r="145" spans="2:50" x14ac:dyDescent="0.2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1221</v>
      </c>
      <c r="AH145" s="28">
        <v>0</v>
      </c>
      <c r="AI145" s="25"/>
      <c r="AJ145" s="25"/>
      <c r="AK145" s="874"/>
      <c r="AL145" s="449">
        <f t="shared" si="76"/>
        <v>8</v>
      </c>
      <c r="AM145" s="51">
        <f>AM141</f>
        <v>2</v>
      </c>
      <c r="AN145" s="53">
        <v>11</v>
      </c>
      <c r="AO145" s="852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4"/>
        <v>0</v>
      </c>
      <c r="AX145" s="439">
        <f t="shared" si="75"/>
        <v>0</v>
      </c>
    </row>
    <row r="146" spans="2:50" x14ac:dyDescent="0.2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1220</v>
      </c>
      <c r="AH146" s="28">
        <v>0</v>
      </c>
      <c r="AI146" s="25"/>
      <c r="AJ146" s="25"/>
      <c r="AK146" s="874"/>
      <c r="AL146" s="449">
        <f t="shared" si="76"/>
        <v>8</v>
      </c>
      <c r="AM146" s="51">
        <f>AM142</f>
        <v>2</v>
      </c>
      <c r="AN146" s="53">
        <v>12</v>
      </c>
      <c r="AO146" s="853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4"/>
        <v>320.82</v>
      </c>
      <c r="AX146" s="439">
        <f t="shared" si="75"/>
        <v>320.82</v>
      </c>
    </row>
    <row r="147" spans="2:50" x14ac:dyDescent="0.2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1219</v>
      </c>
      <c r="AH147" s="28">
        <v>0</v>
      </c>
      <c r="AI147" s="25"/>
      <c r="AJ147" s="25"/>
      <c r="AK147" s="874"/>
      <c r="AL147" s="449">
        <f>AL143</f>
        <v>8</v>
      </c>
      <c r="AM147" s="48">
        <v>3</v>
      </c>
      <c r="AN147" s="53">
        <v>2</v>
      </c>
      <c r="AO147" s="851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4"/>
        <v>0</v>
      </c>
      <c r="AX147" s="439">
        <f t="shared" si="75"/>
        <v>0</v>
      </c>
    </row>
    <row r="148" spans="2:50" x14ac:dyDescent="0.2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1218</v>
      </c>
      <c r="AH148" s="28">
        <v>0</v>
      </c>
      <c r="AI148" s="25"/>
      <c r="AJ148" s="25"/>
      <c r="AK148" s="874"/>
      <c r="AL148" s="449">
        <f>AL143</f>
        <v>8</v>
      </c>
      <c r="AM148" s="51">
        <f>AM147</f>
        <v>3</v>
      </c>
      <c r="AN148" s="53">
        <v>3</v>
      </c>
      <c r="AO148" s="852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4"/>
        <v>0</v>
      </c>
      <c r="AX148" s="439">
        <f t="shared" si="75"/>
        <v>0</v>
      </c>
    </row>
    <row r="149" spans="2:50" x14ac:dyDescent="0.2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1217</v>
      </c>
      <c r="AH149" s="28">
        <v>0</v>
      </c>
      <c r="AI149" s="25"/>
      <c r="AJ149" s="25"/>
      <c r="AK149" s="874"/>
      <c r="AL149" s="449">
        <f t="shared" ref="AL149:AM159" si="77">AL148</f>
        <v>8</v>
      </c>
      <c r="AM149" s="51">
        <f>AM147</f>
        <v>3</v>
      </c>
      <c r="AN149" s="53">
        <v>4</v>
      </c>
      <c r="AO149" s="852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4"/>
        <v>371.05</v>
      </c>
      <c r="AX149" s="439">
        <f t="shared" si="75"/>
        <v>236.95</v>
      </c>
    </row>
    <row r="150" spans="2:50" x14ac:dyDescent="0.2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1216</v>
      </c>
      <c r="AH150" s="28">
        <v>0</v>
      </c>
      <c r="AI150" s="25"/>
      <c r="AJ150" s="25"/>
      <c r="AK150" s="874"/>
      <c r="AL150" s="449">
        <f t="shared" si="77"/>
        <v>8</v>
      </c>
      <c r="AM150" s="51">
        <f t="shared" si="77"/>
        <v>3</v>
      </c>
      <c r="AN150" s="53">
        <v>5</v>
      </c>
      <c r="AO150" s="852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4"/>
        <v>0</v>
      </c>
      <c r="AX150" s="439">
        <f t="shared" si="75"/>
        <v>0</v>
      </c>
    </row>
    <row r="151" spans="2:50" x14ac:dyDescent="0.2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1215</v>
      </c>
      <c r="AH151" s="28">
        <v>0</v>
      </c>
      <c r="AI151" s="25"/>
      <c r="AJ151" s="25"/>
      <c r="AK151" s="874"/>
      <c r="AL151" s="449">
        <f t="shared" si="77"/>
        <v>8</v>
      </c>
      <c r="AM151" s="56">
        <f t="shared" si="77"/>
        <v>3</v>
      </c>
      <c r="AN151" s="53">
        <v>6</v>
      </c>
      <c r="AO151" s="853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4"/>
        <v>402.51</v>
      </c>
      <c r="AX151" s="439">
        <f t="shared" si="75"/>
        <v>268.40999999999997</v>
      </c>
    </row>
    <row r="152" spans="2:50" x14ac:dyDescent="0.2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1214</v>
      </c>
      <c r="AH152" s="28">
        <v>0</v>
      </c>
      <c r="AI152" s="25"/>
      <c r="AJ152" s="25"/>
      <c r="AK152" s="874"/>
      <c r="AL152" s="449">
        <f t="shared" si="77"/>
        <v>8</v>
      </c>
      <c r="AM152" s="51">
        <v>4</v>
      </c>
      <c r="AN152" s="49">
        <v>5</v>
      </c>
      <c r="AO152" s="851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4"/>
        <v>0</v>
      </c>
      <c r="AX152" s="439">
        <f t="shared" si="75"/>
        <v>0</v>
      </c>
    </row>
    <row r="153" spans="2:50" x14ac:dyDescent="0.2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F153" s="28">
        <v>147</v>
      </c>
      <c r="AG153" s="29" t="s">
        <v>1213</v>
      </c>
      <c r="AH153" s="28">
        <v>0</v>
      </c>
      <c r="AI153" s="25"/>
      <c r="AJ153" s="25"/>
      <c r="AK153" s="874"/>
      <c r="AL153" s="449">
        <f t="shared" si="77"/>
        <v>8</v>
      </c>
      <c r="AM153" s="56">
        <v>4</v>
      </c>
      <c r="AN153" s="49">
        <v>6</v>
      </c>
      <c r="AO153" s="853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4"/>
        <v>0</v>
      </c>
      <c r="AX153" s="439">
        <f t="shared" si="75"/>
        <v>0</v>
      </c>
    </row>
    <row r="154" spans="2:50" x14ac:dyDescent="0.2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F154" s="28">
        <v>148</v>
      </c>
      <c r="AG154" s="29" t="s">
        <v>1212</v>
      </c>
      <c r="AH154" s="28">
        <v>0</v>
      </c>
      <c r="AI154" s="25"/>
      <c r="AJ154" s="25"/>
      <c r="AK154" s="874"/>
      <c r="AL154" s="449">
        <f t="shared" si="77"/>
        <v>8</v>
      </c>
      <c r="AM154" s="51">
        <v>5</v>
      </c>
      <c r="AN154" s="49">
        <v>7</v>
      </c>
      <c r="AO154" s="851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4"/>
        <v>0</v>
      </c>
      <c r="AX154" s="439">
        <f t="shared" si="75"/>
        <v>0</v>
      </c>
    </row>
    <row r="155" spans="2:50" x14ac:dyDescent="0.2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F155" s="28">
        <v>149</v>
      </c>
      <c r="AG155" s="29" t="s">
        <v>1211</v>
      </c>
      <c r="AH155" s="28">
        <v>0</v>
      </c>
      <c r="AI155" s="25"/>
      <c r="AJ155" s="25"/>
      <c r="AK155" s="874"/>
      <c r="AL155" s="449">
        <f t="shared" si="77"/>
        <v>8</v>
      </c>
      <c r="AM155" s="51">
        <v>5</v>
      </c>
      <c r="AN155" s="49">
        <v>8</v>
      </c>
      <c r="AO155" s="852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4"/>
        <v>0</v>
      </c>
      <c r="AX155" s="439">
        <f t="shared" si="75"/>
        <v>0</v>
      </c>
    </row>
    <row r="156" spans="2:50" x14ac:dyDescent="0.2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F156" s="28">
        <v>150</v>
      </c>
      <c r="AG156" s="29" t="s">
        <v>1210</v>
      </c>
      <c r="AH156" s="28">
        <v>0</v>
      </c>
      <c r="AI156" s="25"/>
      <c r="AJ156" s="25"/>
      <c r="AK156" s="874"/>
      <c r="AL156" s="449">
        <f t="shared" si="77"/>
        <v>8</v>
      </c>
      <c r="AM156" s="51">
        <v>5</v>
      </c>
      <c r="AN156" s="49">
        <v>9</v>
      </c>
      <c r="AO156" s="852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4"/>
        <v>0</v>
      </c>
      <c r="AX156" s="439">
        <f t="shared" si="75"/>
        <v>0</v>
      </c>
    </row>
    <row r="157" spans="2:50" x14ac:dyDescent="0.2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F157" s="28">
        <v>151</v>
      </c>
      <c r="AG157" s="29" t="s">
        <v>1209</v>
      </c>
      <c r="AH157" s="28">
        <v>0</v>
      </c>
      <c r="AI157" s="25"/>
      <c r="AJ157" s="25"/>
      <c r="AK157" s="874"/>
      <c r="AL157" s="449">
        <f t="shared" si="77"/>
        <v>8</v>
      </c>
      <c r="AM157" s="51">
        <v>5</v>
      </c>
      <c r="AN157" s="49">
        <v>10</v>
      </c>
      <c r="AO157" s="852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4"/>
        <v>0</v>
      </c>
      <c r="AX157" s="439">
        <f t="shared" si="75"/>
        <v>0</v>
      </c>
    </row>
    <row r="158" spans="2:50" x14ac:dyDescent="0.2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F158" s="28">
        <v>152</v>
      </c>
      <c r="AG158" s="29" t="s">
        <v>1208</v>
      </c>
      <c r="AH158" s="28">
        <v>0</v>
      </c>
      <c r="AI158" s="25"/>
      <c r="AJ158" s="25"/>
      <c r="AK158" s="874"/>
      <c r="AL158" s="449">
        <f t="shared" si="77"/>
        <v>8</v>
      </c>
      <c r="AM158" s="51">
        <v>5</v>
      </c>
      <c r="AN158" s="49">
        <v>11</v>
      </c>
      <c r="AO158" s="852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4"/>
        <v>1331.83</v>
      </c>
      <c r="AX158" s="439">
        <f t="shared" si="75"/>
        <v>479.65</v>
      </c>
    </row>
    <row r="159" spans="2:50" ht="13.5" thickBot="1" x14ac:dyDescent="0.2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F159" s="28">
        <v>153</v>
      </c>
      <c r="AG159" s="29" t="s">
        <v>1207</v>
      </c>
      <c r="AH159" s="28">
        <v>0</v>
      </c>
      <c r="AI159" s="25"/>
      <c r="AJ159" s="25"/>
      <c r="AK159" s="874"/>
      <c r="AL159" s="449">
        <f t="shared" si="77"/>
        <v>8</v>
      </c>
      <c r="AM159" s="51">
        <v>5</v>
      </c>
      <c r="AN159" s="35">
        <v>12</v>
      </c>
      <c r="AO159" s="852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8">AT158</f>
        <v>331.19</v>
      </c>
      <c r="AU159" s="715">
        <f t="shared" si="78"/>
        <v>282.56</v>
      </c>
      <c r="AV159" s="735">
        <f t="shared" si="78"/>
        <v>197.09</v>
      </c>
      <c r="AW159" s="439">
        <f t="shared" si="74"/>
        <v>1331.83</v>
      </c>
      <c r="AX159" s="439">
        <f t="shared" si="75"/>
        <v>479.65</v>
      </c>
    </row>
    <row r="160" spans="2:50" x14ac:dyDescent="0.2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F160" s="28">
        <v>154</v>
      </c>
      <c r="AG160" s="29" t="s">
        <v>1206</v>
      </c>
      <c r="AH160" s="28">
        <v>0</v>
      </c>
      <c r="AI160" s="25"/>
      <c r="AJ160" s="25"/>
      <c r="AK160" s="873">
        <v>2022</v>
      </c>
      <c r="AL160" s="718">
        <v>9</v>
      </c>
      <c r="AM160" s="719">
        <v>2</v>
      </c>
      <c r="AN160" s="720">
        <v>5</v>
      </c>
      <c r="AO160" s="877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9">AS160+AT160</f>
        <v>0</v>
      </c>
      <c r="AX160" s="737">
        <f t="shared" ref="AX160:AX179" si="80">AU160+AV160</f>
        <v>0</v>
      </c>
    </row>
    <row r="161" spans="2:50" x14ac:dyDescent="0.2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F161" s="28">
        <v>155</v>
      </c>
      <c r="AG161" s="29" t="s">
        <v>1205</v>
      </c>
      <c r="AH161" s="28">
        <v>0</v>
      </c>
      <c r="AI161" s="25"/>
      <c r="AJ161" s="25"/>
      <c r="AK161" s="874"/>
      <c r="AL161" s="449">
        <f t="shared" ref="AL161:AM167" si="81">AL160</f>
        <v>9</v>
      </c>
      <c r="AM161" s="51">
        <f t="shared" si="81"/>
        <v>2</v>
      </c>
      <c r="AN161" s="49">
        <v>6</v>
      </c>
      <c r="AO161" s="852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9"/>
        <v>0</v>
      </c>
      <c r="AX161" s="738">
        <f t="shared" si="80"/>
        <v>0</v>
      </c>
    </row>
    <row r="162" spans="2:50" x14ac:dyDescent="0.2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F162" s="28">
        <v>156</v>
      </c>
      <c r="AG162" s="29" t="s">
        <v>1204</v>
      </c>
      <c r="AH162" s="28">
        <v>0</v>
      </c>
      <c r="AI162" s="25"/>
      <c r="AJ162" s="25"/>
      <c r="AK162" s="874"/>
      <c r="AL162" s="449">
        <f t="shared" si="81"/>
        <v>9</v>
      </c>
      <c r="AM162" s="51">
        <f>AM160</f>
        <v>2</v>
      </c>
      <c r="AN162" s="49">
        <v>7</v>
      </c>
      <c r="AO162" s="852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9"/>
        <v>0</v>
      </c>
      <c r="AX162" s="738">
        <f t="shared" si="80"/>
        <v>0</v>
      </c>
    </row>
    <row r="163" spans="2:50" x14ac:dyDescent="0.2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F163" s="28">
        <v>157</v>
      </c>
      <c r="AG163" s="29" t="s">
        <v>1203</v>
      </c>
      <c r="AH163" s="28">
        <v>0</v>
      </c>
      <c r="AI163" s="25"/>
      <c r="AJ163" s="25"/>
      <c r="AK163" s="874"/>
      <c r="AL163" s="449">
        <f t="shared" si="81"/>
        <v>9</v>
      </c>
      <c r="AM163" s="51">
        <f>AM160</f>
        <v>2</v>
      </c>
      <c r="AN163" s="49">
        <v>8</v>
      </c>
      <c r="AO163" s="852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9"/>
        <v>0</v>
      </c>
      <c r="AX163" s="738">
        <f t="shared" si="80"/>
        <v>0</v>
      </c>
    </row>
    <row r="164" spans="2:50" x14ac:dyDescent="0.2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F164" s="28">
        <v>158</v>
      </c>
      <c r="AG164" s="29" t="s">
        <v>1202</v>
      </c>
      <c r="AH164" s="28">
        <v>0</v>
      </c>
      <c r="AI164" s="25"/>
      <c r="AJ164" s="25"/>
      <c r="AK164" s="874"/>
      <c r="AL164" s="449">
        <f t="shared" si="81"/>
        <v>9</v>
      </c>
      <c r="AM164" s="51">
        <f>AM160</f>
        <v>2</v>
      </c>
      <c r="AN164" s="49">
        <v>9</v>
      </c>
      <c r="AO164" s="852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9"/>
        <v>0</v>
      </c>
      <c r="AX164" s="738">
        <f t="shared" si="80"/>
        <v>0</v>
      </c>
    </row>
    <row r="165" spans="2:50" x14ac:dyDescent="0.2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F165" s="28">
        <v>159</v>
      </c>
      <c r="AG165" s="29" t="s">
        <v>1201</v>
      </c>
      <c r="AH165" s="28">
        <v>0</v>
      </c>
      <c r="AI165" s="25"/>
      <c r="AJ165" s="25"/>
      <c r="AK165" s="874"/>
      <c r="AL165" s="449">
        <f t="shared" si="81"/>
        <v>9</v>
      </c>
      <c r="AM165" s="51">
        <f>AM161</f>
        <v>2</v>
      </c>
      <c r="AN165" s="53">
        <v>10</v>
      </c>
      <c r="AO165" s="852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9"/>
        <v>0</v>
      </c>
      <c r="AX165" s="738">
        <f t="shared" si="80"/>
        <v>0</v>
      </c>
    </row>
    <row r="166" spans="2:50" x14ac:dyDescent="0.2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F166" s="28">
        <v>160</v>
      </c>
      <c r="AG166" s="29" t="s">
        <v>1200</v>
      </c>
      <c r="AH166" s="28">
        <v>0</v>
      </c>
      <c r="AI166" s="25"/>
      <c r="AJ166" s="25"/>
      <c r="AK166" s="874"/>
      <c r="AL166" s="449">
        <f t="shared" si="81"/>
        <v>9</v>
      </c>
      <c r="AM166" s="51">
        <f>AM162</f>
        <v>2</v>
      </c>
      <c r="AN166" s="53">
        <v>11</v>
      </c>
      <c r="AO166" s="852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9"/>
        <v>0</v>
      </c>
      <c r="AX166" s="738">
        <f t="shared" si="80"/>
        <v>0</v>
      </c>
    </row>
    <row r="167" spans="2:50" x14ac:dyDescent="0.2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F167" s="28">
        <v>161</v>
      </c>
      <c r="AG167" s="29" t="s">
        <v>1199</v>
      </c>
      <c r="AH167" s="28">
        <v>0</v>
      </c>
      <c r="AI167" s="25"/>
      <c r="AJ167" s="25"/>
      <c r="AK167" s="874"/>
      <c r="AL167" s="449">
        <f t="shared" si="81"/>
        <v>9</v>
      </c>
      <c r="AM167" s="51">
        <f>AM163</f>
        <v>2</v>
      </c>
      <c r="AN167" s="53">
        <v>12</v>
      </c>
      <c r="AO167" s="853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9"/>
        <v>0</v>
      </c>
      <c r="AX167" s="738">
        <f t="shared" si="80"/>
        <v>0</v>
      </c>
    </row>
    <row r="168" spans="2:50" x14ac:dyDescent="0.2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F168" s="28">
        <v>162</v>
      </c>
      <c r="AG168" s="29" t="s">
        <v>1198</v>
      </c>
      <c r="AH168" s="28">
        <v>0</v>
      </c>
      <c r="AI168" s="25"/>
      <c r="AJ168" s="25"/>
      <c r="AK168" s="874"/>
      <c r="AL168" s="449">
        <f>AL164</f>
        <v>9</v>
      </c>
      <c r="AM168" s="48">
        <v>3</v>
      </c>
      <c r="AN168" s="53">
        <v>2</v>
      </c>
      <c r="AO168" s="851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9"/>
        <v>0</v>
      </c>
      <c r="AX168" s="738">
        <f t="shared" si="80"/>
        <v>0</v>
      </c>
    </row>
    <row r="169" spans="2:50" x14ac:dyDescent="0.2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F169" s="28">
        <v>163</v>
      </c>
      <c r="AG169" s="29" t="s">
        <v>1197</v>
      </c>
      <c r="AH169" s="28">
        <v>0</v>
      </c>
      <c r="AI169" s="25"/>
      <c r="AJ169" s="25"/>
      <c r="AK169" s="874"/>
      <c r="AL169" s="449">
        <f>AL164</f>
        <v>9</v>
      </c>
      <c r="AM169" s="51">
        <f>AM168</f>
        <v>3</v>
      </c>
      <c r="AN169" s="53">
        <v>3</v>
      </c>
      <c r="AO169" s="852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9"/>
        <v>0</v>
      </c>
      <c r="AX169" s="738">
        <f t="shared" si="80"/>
        <v>0</v>
      </c>
    </row>
    <row r="170" spans="2:50" x14ac:dyDescent="0.2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F170" s="28">
        <v>164</v>
      </c>
      <c r="AG170" s="29" t="s">
        <v>1196</v>
      </c>
      <c r="AH170" s="28">
        <v>0</v>
      </c>
      <c r="AI170" s="25"/>
      <c r="AJ170" s="25"/>
      <c r="AK170" s="874"/>
      <c r="AL170" s="449">
        <f t="shared" ref="AL170:AM180" si="82">AL169</f>
        <v>9</v>
      </c>
      <c r="AM170" s="51">
        <f>AM168</f>
        <v>3</v>
      </c>
      <c r="AN170" s="53">
        <v>4</v>
      </c>
      <c r="AO170" s="852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9"/>
        <v>500.14</v>
      </c>
      <c r="AX170" s="738">
        <f>AU170+AV170</f>
        <v>347.38</v>
      </c>
    </row>
    <row r="171" spans="2:50" x14ac:dyDescent="0.2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F171" s="28">
        <v>165</v>
      </c>
      <c r="AG171" s="29" t="s">
        <v>1195</v>
      </c>
      <c r="AH171" s="28">
        <v>0</v>
      </c>
      <c r="AI171" s="25"/>
      <c r="AJ171" s="25"/>
      <c r="AK171" s="874"/>
      <c r="AL171" s="449">
        <f t="shared" si="82"/>
        <v>9</v>
      </c>
      <c r="AM171" s="51">
        <f t="shared" si="82"/>
        <v>3</v>
      </c>
      <c r="AN171" s="53">
        <v>5</v>
      </c>
      <c r="AO171" s="852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9"/>
        <v>0</v>
      </c>
      <c r="AX171" s="738">
        <f t="shared" si="80"/>
        <v>0</v>
      </c>
    </row>
    <row r="172" spans="2:50" x14ac:dyDescent="0.2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F172" s="28">
        <v>166</v>
      </c>
      <c r="AG172" s="29" t="s">
        <v>1194</v>
      </c>
      <c r="AH172" s="28">
        <v>0</v>
      </c>
      <c r="AI172" s="25"/>
      <c r="AJ172" s="25"/>
      <c r="AK172" s="874"/>
      <c r="AL172" s="449">
        <f t="shared" si="82"/>
        <v>9</v>
      </c>
      <c r="AM172" s="56">
        <f t="shared" si="82"/>
        <v>3</v>
      </c>
      <c r="AN172" s="53">
        <v>6</v>
      </c>
      <c r="AO172" s="853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9"/>
        <v>541.49</v>
      </c>
      <c r="AX172" s="738">
        <f>AU172+AV172</f>
        <v>388.73</v>
      </c>
    </row>
    <row r="173" spans="2:50" x14ac:dyDescent="0.2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F173" s="28">
        <v>167</v>
      </c>
      <c r="AG173" s="29" t="s">
        <v>1193</v>
      </c>
      <c r="AH173" s="28">
        <v>0</v>
      </c>
      <c r="AI173" s="25"/>
      <c r="AJ173" s="25"/>
      <c r="AK173" s="874"/>
      <c r="AL173" s="449">
        <f t="shared" si="82"/>
        <v>9</v>
      </c>
      <c r="AM173" s="51">
        <v>4</v>
      </c>
      <c r="AN173" s="49">
        <v>5</v>
      </c>
      <c r="AO173" s="851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9"/>
        <v>0</v>
      </c>
      <c r="AX173" s="738">
        <f t="shared" si="80"/>
        <v>0</v>
      </c>
    </row>
    <row r="174" spans="2:50" x14ac:dyDescent="0.2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F174" s="28">
        <v>168</v>
      </c>
      <c r="AG174" s="29" t="s">
        <v>1192</v>
      </c>
      <c r="AH174" s="28">
        <v>0</v>
      </c>
      <c r="AI174" s="25"/>
      <c r="AJ174" s="25"/>
      <c r="AK174" s="874"/>
      <c r="AL174" s="449">
        <f t="shared" si="82"/>
        <v>9</v>
      </c>
      <c r="AM174" s="56">
        <v>4</v>
      </c>
      <c r="AN174" s="49">
        <v>6</v>
      </c>
      <c r="AO174" s="853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9"/>
        <v>0</v>
      </c>
      <c r="AX174" s="738">
        <f t="shared" si="80"/>
        <v>0</v>
      </c>
    </row>
    <row r="175" spans="2:50" x14ac:dyDescent="0.2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F175" s="28">
        <v>169</v>
      </c>
      <c r="AG175" s="29" t="s">
        <v>1191</v>
      </c>
      <c r="AH175" s="28">
        <v>0</v>
      </c>
      <c r="AI175" s="25"/>
      <c r="AJ175" s="25"/>
      <c r="AK175" s="874"/>
      <c r="AL175" s="449">
        <f t="shared" si="82"/>
        <v>9</v>
      </c>
      <c r="AM175" s="51">
        <v>5</v>
      </c>
      <c r="AN175" s="49">
        <v>7</v>
      </c>
      <c r="AO175" s="851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9"/>
        <v>1602.0900000000001</v>
      </c>
      <c r="AX175" s="738">
        <f>AU175+AV175</f>
        <v>632.56999999999994</v>
      </c>
    </row>
    <row r="176" spans="2:50" x14ac:dyDescent="0.2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F176" s="28">
        <v>170</v>
      </c>
      <c r="AG176" s="29" t="s">
        <v>1190</v>
      </c>
      <c r="AH176" s="28">
        <v>0</v>
      </c>
      <c r="AI176" s="25"/>
      <c r="AJ176" s="25"/>
      <c r="AK176" s="874"/>
      <c r="AL176" s="449">
        <f t="shared" si="82"/>
        <v>9</v>
      </c>
      <c r="AM176" s="51">
        <v>5</v>
      </c>
      <c r="AN176" s="49">
        <v>8</v>
      </c>
      <c r="AO176" s="852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9"/>
        <v>0</v>
      </c>
      <c r="AX176" s="738">
        <f t="shared" si="80"/>
        <v>0</v>
      </c>
    </row>
    <row r="177" spans="2:50" x14ac:dyDescent="0.2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F177" s="28">
        <v>171</v>
      </c>
      <c r="AG177" s="29" t="s">
        <v>1189</v>
      </c>
      <c r="AH177" s="28">
        <v>0</v>
      </c>
      <c r="AI177" s="25"/>
      <c r="AJ177" s="25"/>
      <c r="AK177" s="874"/>
      <c r="AL177" s="449">
        <f t="shared" si="82"/>
        <v>9</v>
      </c>
      <c r="AM177" s="51">
        <v>5</v>
      </c>
      <c r="AN177" s="49">
        <v>9</v>
      </c>
      <c r="AO177" s="852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9"/>
        <v>0</v>
      </c>
      <c r="AX177" s="738">
        <f t="shared" si="80"/>
        <v>0</v>
      </c>
    </row>
    <row r="178" spans="2:50" x14ac:dyDescent="0.2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F178" s="28">
        <v>172</v>
      </c>
      <c r="AG178" s="29" t="s">
        <v>1188</v>
      </c>
      <c r="AH178" s="28">
        <v>0</v>
      </c>
      <c r="AI178" s="25"/>
      <c r="AJ178" s="25"/>
      <c r="AK178" s="874"/>
      <c r="AL178" s="449">
        <f t="shared" si="82"/>
        <v>9</v>
      </c>
      <c r="AM178" s="51">
        <v>5</v>
      </c>
      <c r="AN178" s="49">
        <v>10</v>
      </c>
      <c r="AO178" s="852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9"/>
        <v>0</v>
      </c>
      <c r="AX178" s="738">
        <f t="shared" si="80"/>
        <v>0</v>
      </c>
    </row>
    <row r="179" spans="2:50" x14ac:dyDescent="0.2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F179" s="28">
        <v>173</v>
      </c>
      <c r="AG179" s="29" t="s">
        <v>1187</v>
      </c>
      <c r="AH179" s="28">
        <v>0</v>
      </c>
      <c r="AI179" s="25"/>
      <c r="AJ179" s="25"/>
      <c r="AK179" s="874"/>
      <c r="AL179" s="449">
        <f t="shared" si="82"/>
        <v>9</v>
      </c>
      <c r="AM179" s="51">
        <v>5</v>
      </c>
      <c r="AN179" s="49">
        <v>11</v>
      </c>
      <c r="AO179" s="852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9"/>
        <v>1602.0900000000001</v>
      </c>
      <c r="AX179" s="738">
        <f t="shared" si="80"/>
        <v>632.56999999999994</v>
      </c>
    </row>
    <row r="180" spans="2:50" ht="13.5" thickBot="1" x14ac:dyDescent="0.2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F180" s="28">
        <v>174</v>
      </c>
      <c r="AG180" s="29" t="s">
        <v>1186</v>
      </c>
      <c r="AH180" s="28">
        <v>0</v>
      </c>
      <c r="AI180" s="25"/>
      <c r="AJ180" s="25"/>
      <c r="AK180" s="875"/>
      <c r="AL180" s="726">
        <f t="shared" si="82"/>
        <v>9</v>
      </c>
      <c r="AM180" s="727">
        <v>5</v>
      </c>
      <c r="AN180" s="728">
        <v>12</v>
      </c>
      <c r="AO180" s="878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2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F181" s="28">
        <v>175</v>
      </c>
      <c r="AG181" s="29" t="s">
        <v>1185</v>
      </c>
      <c r="AH181" s="28">
        <v>0</v>
      </c>
      <c r="AI181" s="25"/>
      <c r="AJ181" s="25"/>
      <c r="AK181" s="849">
        <v>2023</v>
      </c>
      <c r="AL181" s="449">
        <v>10</v>
      </c>
      <c r="AM181" s="51">
        <v>2</v>
      </c>
      <c r="AN181" s="732">
        <v>5</v>
      </c>
      <c r="AO181" s="852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3">AS181+AT181</f>
        <v>0</v>
      </c>
      <c r="AX181" s="439">
        <f t="shared" ref="AX181:AX201" si="84">AU181+AV181</f>
        <v>0</v>
      </c>
    </row>
    <row r="182" spans="2:50" x14ac:dyDescent="0.2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F182" s="28">
        <v>176</v>
      </c>
      <c r="AG182" s="29" t="s">
        <v>1184</v>
      </c>
      <c r="AH182" s="28">
        <v>0</v>
      </c>
      <c r="AI182" s="25"/>
      <c r="AJ182" s="25"/>
      <c r="AK182" s="849"/>
      <c r="AL182" s="449">
        <f t="shared" ref="AL182:AM188" si="85">AL181</f>
        <v>10</v>
      </c>
      <c r="AM182" s="51">
        <f t="shared" si="85"/>
        <v>2</v>
      </c>
      <c r="AN182" s="49">
        <v>6</v>
      </c>
      <c r="AO182" s="852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3"/>
        <v>0</v>
      </c>
      <c r="AX182" s="439">
        <f t="shared" si="84"/>
        <v>0</v>
      </c>
    </row>
    <row r="183" spans="2:50" x14ac:dyDescent="0.2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F183" s="28">
        <v>177</v>
      </c>
      <c r="AG183" s="29" t="s">
        <v>1183</v>
      </c>
      <c r="AH183" s="28">
        <v>0</v>
      </c>
      <c r="AI183" s="25"/>
      <c r="AJ183" s="25"/>
      <c r="AK183" s="849"/>
      <c r="AL183" s="449">
        <f t="shared" si="85"/>
        <v>10</v>
      </c>
      <c r="AM183" s="51">
        <f>AM181</f>
        <v>2</v>
      </c>
      <c r="AN183" s="49">
        <v>7</v>
      </c>
      <c r="AO183" s="852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3"/>
        <v>0</v>
      </c>
      <c r="AX183" s="439">
        <f t="shared" si="84"/>
        <v>0</v>
      </c>
    </row>
    <row r="184" spans="2:50" x14ac:dyDescent="0.2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F184" s="28">
        <v>178</v>
      </c>
      <c r="AG184" s="29" t="s">
        <v>1182</v>
      </c>
      <c r="AH184" s="28">
        <v>0</v>
      </c>
      <c r="AI184" s="25"/>
      <c r="AJ184" s="25"/>
      <c r="AK184" s="849"/>
      <c r="AL184" s="449">
        <f t="shared" si="85"/>
        <v>10</v>
      </c>
      <c r="AM184" s="51">
        <f>AM181</f>
        <v>2</v>
      </c>
      <c r="AN184" s="49">
        <v>8</v>
      </c>
      <c r="AO184" s="852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3"/>
        <v>0</v>
      </c>
      <c r="AX184" s="439">
        <f t="shared" si="84"/>
        <v>0</v>
      </c>
    </row>
    <row r="185" spans="2:50" x14ac:dyDescent="0.2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F185" s="28">
        <v>179</v>
      </c>
      <c r="AG185" s="29" t="s">
        <v>1181</v>
      </c>
      <c r="AH185" s="28">
        <v>0</v>
      </c>
      <c r="AI185" s="25"/>
      <c r="AJ185" s="25"/>
      <c r="AK185" s="849"/>
      <c r="AL185" s="449">
        <f t="shared" si="85"/>
        <v>10</v>
      </c>
      <c r="AM185" s="51">
        <f>AM181</f>
        <v>2</v>
      </c>
      <c r="AN185" s="49">
        <v>9</v>
      </c>
      <c r="AO185" s="852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3"/>
        <v>0</v>
      </c>
      <c r="AX185" s="439">
        <f t="shared" si="84"/>
        <v>0</v>
      </c>
    </row>
    <row r="186" spans="2:50" x14ac:dyDescent="0.2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F186" s="28">
        <v>180</v>
      </c>
      <c r="AG186" s="29" t="s">
        <v>1180</v>
      </c>
      <c r="AH186" s="28">
        <v>0</v>
      </c>
      <c r="AI186" s="25"/>
      <c r="AJ186" s="25"/>
      <c r="AK186" s="849"/>
      <c r="AL186" s="449">
        <f t="shared" si="85"/>
        <v>10</v>
      </c>
      <c r="AM186" s="51">
        <f>AM182</f>
        <v>2</v>
      </c>
      <c r="AN186" s="53">
        <v>10</v>
      </c>
      <c r="AO186" s="852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3"/>
        <v>0</v>
      </c>
      <c r="AX186" s="439">
        <f t="shared" si="84"/>
        <v>0</v>
      </c>
    </row>
    <row r="187" spans="2:50" x14ac:dyDescent="0.2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F187" s="28">
        <v>181</v>
      </c>
      <c r="AG187" s="29" t="s">
        <v>1179</v>
      </c>
      <c r="AH187" s="28">
        <v>0</v>
      </c>
      <c r="AI187" s="25"/>
      <c r="AJ187" s="25"/>
      <c r="AK187" s="849"/>
      <c r="AL187" s="449">
        <f t="shared" si="85"/>
        <v>10</v>
      </c>
      <c r="AM187" s="51">
        <f>AM183</f>
        <v>2</v>
      </c>
      <c r="AN187" s="53">
        <v>11</v>
      </c>
      <c r="AO187" s="852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3"/>
        <v>0</v>
      </c>
      <c r="AX187" s="439">
        <f t="shared" si="84"/>
        <v>0</v>
      </c>
    </row>
    <row r="188" spans="2:50" x14ac:dyDescent="0.2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F188" s="28">
        <v>182</v>
      </c>
      <c r="AG188" s="29" t="s">
        <v>1178</v>
      </c>
      <c r="AH188" s="28">
        <v>0</v>
      </c>
      <c r="AI188" s="25"/>
      <c r="AJ188" s="25"/>
      <c r="AK188" s="849"/>
      <c r="AL188" s="449">
        <f t="shared" si="85"/>
        <v>10</v>
      </c>
      <c r="AM188" s="51">
        <f>AM184</f>
        <v>2</v>
      </c>
      <c r="AN188" s="53">
        <v>12</v>
      </c>
      <c r="AO188" s="853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3"/>
        <v>0</v>
      </c>
      <c r="AX188" s="439">
        <f t="shared" si="84"/>
        <v>0</v>
      </c>
    </row>
    <row r="189" spans="2:50" x14ac:dyDescent="0.2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F189" s="28">
        <v>183</v>
      </c>
      <c r="AG189" s="29" t="s">
        <v>1177</v>
      </c>
      <c r="AH189" s="28">
        <v>0</v>
      </c>
      <c r="AI189" s="25"/>
      <c r="AJ189" s="25"/>
      <c r="AK189" s="849"/>
      <c r="AL189" s="449">
        <f>AL185</f>
        <v>10</v>
      </c>
      <c r="AM189" s="48">
        <v>3</v>
      </c>
      <c r="AN189" s="53">
        <v>2</v>
      </c>
      <c r="AO189" s="851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3"/>
        <v>0</v>
      </c>
      <c r="AX189" s="439">
        <f t="shared" si="84"/>
        <v>0</v>
      </c>
    </row>
    <row r="190" spans="2:50" x14ac:dyDescent="0.2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F190" s="28">
        <v>184</v>
      </c>
      <c r="AG190" s="29" t="s">
        <v>1176</v>
      </c>
      <c r="AH190" s="28">
        <v>0</v>
      </c>
      <c r="AI190" s="25"/>
      <c r="AJ190" s="25"/>
      <c r="AK190" s="849"/>
      <c r="AL190" s="449">
        <f>AL185</f>
        <v>10</v>
      </c>
      <c r="AM190" s="51">
        <f>AM189</f>
        <v>3</v>
      </c>
      <c r="AN190" s="53">
        <v>3</v>
      </c>
      <c r="AO190" s="852"/>
      <c r="AP190" s="742" t="s">
        <v>123</v>
      </c>
      <c r="AQ190" s="761"/>
      <c r="AR190" s="761"/>
      <c r="AS190" s="743"/>
      <c r="AT190" s="743"/>
      <c r="AU190" s="743"/>
      <c r="AV190" s="743"/>
      <c r="AW190" s="439">
        <f t="shared" si="83"/>
        <v>0</v>
      </c>
      <c r="AX190" s="439">
        <f t="shared" si="84"/>
        <v>0</v>
      </c>
    </row>
    <row r="191" spans="2:50" x14ac:dyDescent="0.2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F191" s="28">
        <v>185</v>
      </c>
      <c r="AG191" s="29" t="s">
        <v>1175</v>
      </c>
      <c r="AH191" s="28">
        <v>0</v>
      </c>
      <c r="AI191" s="25"/>
      <c r="AJ191" s="25"/>
      <c r="AK191" s="849"/>
      <c r="AL191" s="449">
        <f t="shared" ref="AL191:AM201" si="86">AL190</f>
        <v>10</v>
      </c>
      <c r="AM191" s="51">
        <f>AM189</f>
        <v>3</v>
      </c>
      <c r="AN191" s="53">
        <v>4</v>
      </c>
      <c r="AO191" s="852"/>
      <c r="AP191" s="742" t="s">
        <v>122</v>
      </c>
      <c r="AQ191" s="761">
        <v>28.96</v>
      </c>
      <c r="AR191" s="761">
        <v>14.55</v>
      </c>
      <c r="AS191" s="743">
        <v>48.41</v>
      </c>
      <c r="AT191" s="743">
        <v>397.7</v>
      </c>
      <c r="AU191" s="743">
        <v>48.41</v>
      </c>
      <c r="AV191" s="743">
        <v>247.31</v>
      </c>
      <c r="AW191" s="756">
        <f t="shared" si="83"/>
        <v>446.11</v>
      </c>
      <c r="AX191" s="756">
        <f t="shared" si="84"/>
        <v>295.72000000000003</v>
      </c>
    </row>
    <row r="192" spans="2:50" x14ac:dyDescent="0.2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F192" s="28">
        <v>186</v>
      </c>
      <c r="AG192" s="29" t="s">
        <v>1174</v>
      </c>
      <c r="AH192" s="28">
        <v>0</v>
      </c>
      <c r="AI192" s="25"/>
      <c r="AJ192" s="25"/>
      <c r="AK192" s="849"/>
      <c r="AL192" s="449">
        <f t="shared" si="86"/>
        <v>10</v>
      </c>
      <c r="AM192" s="51">
        <f t="shared" si="86"/>
        <v>3</v>
      </c>
      <c r="AN192" s="53">
        <v>5</v>
      </c>
      <c r="AO192" s="852"/>
      <c r="AP192" s="742" t="s">
        <v>121</v>
      </c>
      <c r="AQ192" s="761">
        <v>81.12</v>
      </c>
      <c r="AR192" s="761">
        <v>28.06</v>
      </c>
      <c r="AS192" s="743">
        <v>80.98</v>
      </c>
      <c r="AT192" s="743">
        <v>398.49</v>
      </c>
      <c r="AU192" s="743">
        <v>80.98</v>
      </c>
      <c r="AV192" s="743">
        <v>248.09</v>
      </c>
      <c r="AW192" s="743">
        <f t="shared" si="83"/>
        <v>479.47</v>
      </c>
      <c r="AX192" s="743">
        <f t="shared" si="84"/>
        <v>329.07</v>
      </c>
    </row>
    <row r="193" spans="2:50" x14ac:dyDescent="0.2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F193" s="28">
        <v>187</v>
      </c>
      <c r="AG193" s="29" t="s">
        <v>1173</v>
      </c>
      <c r="AH193" s="28">
        <v>0</v>
      </c>
      <c r="AI193" s="25"/>
      <c r="AJ193" s="25"/>
      <c r="AK193" s="849"/>
      <c r="AL193" s="449">
        <f t="shared" si="86"/>
        <v>10</v>
      </c>
      <c r="AM193" s="56">
        <f t="shared" si="86"/>
        <v>3</v>
      </c>
      <c r="AN193" s="53">
        <v>6</v>
      </c>
      <c r="AO193" s="853"/>
      <c r="AP193" s="742" t="s">
        <v>63</v>
      </c>
      <c r="AQ193" s="768">
        <v>81.12</v>
      </c>
      <c r="AR193" s="768">
        <v>28.06</v>
      </c>
      <c r="AS193" s="742">
        <v>80.98</v>
      </c>
      <c r="AT193" s="742">
        <v>398.49</v>
      </c>
      <c r="AU193" s="742">
        <v>80.98</v>
      </c>
      <c r="AV193" s="742">
        <v>248.09</v>
      </c>
      <c r="AW193" s="742">
        <f t="shared" si="83"/>
        <v>479.47</v>
      </c>
      <c r="AX193" s="742">
        <f t="shared" si="84"/>
        <v>329.07</v>
      </c>
    </row>
    <row r="194" spans="2:50" x14ac:dyDescent="0.2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F194" s="28">
        <v>188</v>
      </c>
      <c r="AG194" s="29" t="s">
        <v>1172</v>
      </c>
      <c r="AH194" s="28">
        <v>0</v>
      </c>
      <c r="AI194" s="25"/>
      <c r="AJ194" s="25"/>
      <c r="AK194" s="849"/>
      <c r="AL194" s="449">
        <f t="shared" si="86"/>
        <v>10</v>
      </c>
      <c r="AM194" s="51">
        <v>4</v>
      </c>
      <c r="AN194" s="49">
        <v>5</v>
      </c>
      <c r="AO194" s="851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3"/>
        <v>0</v>
      </c>
      <c r="AX194" s="439">
        <f t="shared" si="84"/>
        <v>0</v>
      </c>
    </row>
    <row r="195" spans="2:50" x14ac:dyDescent="0.2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F195" s="28">
        <v>189</v>
      </c>
      <c r="AG195" s="29" t="s">
        <v>1171</v>
      </c>
      <c r="AH195" s="28">
        <v>0</v>
      </c>
      <c r="AI195" s="25"/>
      <c r="AJ195" s="25"/>
      <c r="AK195" s="849"/>
      <c r="AL195" s="449">
        <f t="shared" si="86"/>
        <v>10</v>
      </c>
      <c r="AM195" s="56">
        <v>4</v>
      </c>
      <c r="AN195" s="49">
        <v>6</v>
      </c>
      <c r="AO195" s="853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3"/>
        <v>0</v>
      </c>
      <c r="AX195" s="439">
        <f t="shared" si="84"/>
        <v>0</v>
      </c>
    </row>
    <row r="196" spans="2:50" x14ac:dyDescent="0.2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F196" s="28">
        <v>190</v>
      </c>
      <c r="AG196" s="29" t="s">
        <v>1170</v>
      </c>
      <c r="AH196" s="28">
        <v>0</v>
      </c>
      <c r="AI196" s="25"/>
      <c r="AJ196" s="25"/>
      <c r="AK196" s="849"/>
      <c r="AL196" s="449">
        <f t="shared" si="86"/>
        <v>10</v>
      </c>
      <c r="AM196" s="51">
        <v>5</v>
      </c>
      <c r="AN196" s="49">
        <v>7</v>
      </c>
      <c r="AO196" s="851" t="s">
        <v>166</v>
      </c>
      <c r="AP196" s="742" t="s">
        <v>64</v>
      </c>
      <c r="AQ196" s="761">
        <v>0</v>
      </c>
      <c r="AR196" s="761">
        <v>0</v>
      </c>
      <c r="AS196" s="742">
        <v>1197.75</v>
      </c>
      <c r="AT196" s="742">
        <v>399.05</v>
      </c>
      <c r="AU196" s="742">
        <v>330.25</v>
      </c>
      <c r="AV196" s="742">
        <v>248.66</v>
      </c>
      <c r="AW196" s="742">
        <f t="shared" si="83"/>
        <v>1596.8</v>
      </c>
      <c r="AX196" s="742">
        <f t="shared" si="84"/>
        <v>578.91</v>
      </c>
    </row>
    <row r="197" spans="2:50" x14ac:dyDescent="0.2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F197" s="28">
        <v>191</v>
      </c>
      <c r="AG197" s="29" t="s">
        <v>1169</v>
      </c>
      <c r="AH197" s="28">
        <v>0</v>
      </c>
      <c r="AI197" s="25"/>
      <c r="AJ197" s="25"/>
      <c r="AK197" s="849"/>
      <c r="AL197" s="449">
        <f t="shared" si="86"/>
        <v>10</v>
      </c>
      <c r="AM197" s="51">
        <v>5</v>
      </c>
      <c r="AN197" s="49">
        <v>8</v>
      </c>
      <c r="AO197" s="852"/>
      <c r="AP197" s="742" t="s">
        <v>150</v>
      </c>
      <c r="AQ197" s="761">
        <v>0</v>
      </c>
      <c r="AR197" s="761">
        <v>0</v>
      </c>
      <c r="AS197" s="742">
        <v>1163.33</v>
      </c>
      <c r="AT197" s="742">
        <v>399.05</v>
      </c>
      <c r="AU197" s="742">
        <v>323.37</v>
      </c>
      <c r="AV197" s="742">
        <v>248.66</v>
      </c>
      <c r="AW197" s="742">
        <f t="shared" si="83"/>
        <v>1562.3799999999999</v>
      </c>
      <c r="AX197" s="742">
        <f t="shared" si="84"/>
        <v>572.03</v>
      </c>
    </row>
    <row r="198" spans="2:50" x14ac:dyDescent="0.2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F198" s="28">
        <v>192</v>
      </c>
      <c r="AG198" s="29" t="s">
        <v>1168</v>
      </c>
      <c r="AH198" s="28">
        <v>0</v>
      </c>
      <c r="AI198" s="25"/>
      <c r="AJ198" s="25"/>
      <c r="AK198" s="849"/>
      <c r="AL198" s="449">
        <f t="shared" si="86"/>
        <v>10</v>
      </c>
      <c r="AM198" s="51">
        <v>5</v>
      </c>
      <c r="AN198" s="49">
        <v>9</v>
      </c>
      <c r="AO198" s="852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3"/>
        <v>0</v>
      </c>
      <c r="AX198" s="439">
        <f t="shared" si="84"/>
        <v>0</v>
      </c>
    </row>
    <row r="199" spans="2:50" x14ac:dyDescent="0.2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F199" s="28">
        <v>193</v>
      </c>
      <c r="AG199" s="29" t="s">
        <v>1167</v>
      </c>
      <c r="AH199" s="28">
        <v>0</v>
      </c>
      <c r="AI199" s="25"/>
      <c r="AJ199" s="25"/>
      <c r="AK199" s="849"/>
      <c r="AL199" s="449">
        <f t="shared" si="86"/>
        <v>10</v>
      </c>
      <c r="AM199" s="51">
        <v>5</v>
      </c>
      <c r="AN199" s="49">
        <v>10</v>
      </c>
      <c r="AO199" s="852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3"/>
        <v>0</v>
      </c>
      <c r="AX199" s="439">
        <f t="shared" si="84"/>
        <v>0</v>
      </c>
    </row>
    <row r="200" spans="2:50" x14ac:dyDescent="0.2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F200" s="28">
        <v>194</v>
      </c>
      <c r="AG200" s="29" t="s">
        <v>1166</v>
      </c>
      <c r="AH200" s="28">
        <v>0</v>
      </c>
      <c r="AI200" s="25"/>
      <c r="AJ200" s="25"/>
      <c r="AK200" s="849"/>
      <c r="AL200" s="449">
        <f t="shared" si="86"/>
        <v>10</v>
      </c>
      <c r="AM200" s="51">
        <v>5</v>
      </c>
      <c r="AN200" s="49">
        <v>11</v>
      </c>
      <c r="AO200" s="852"/>
      <c r="AP200" s="742" t="s">
        <v>151</v>
      </c>
      <c r="AQ200" s="761">
        <v>0</v>
      </c>
      <c r="AR200" s="761">
        <v>0</v>
      </c>
      <c r="AS200" s="742">
        <v>1180.54</v>
      </c>
      <c r="AT200" s="742">
        <v>399.05</v>
      </c>
      <c r="AU200" s="742">
        <v>326.81</v>
      </c>
      <c r="AV200" s="742">
        <v>248.66</v>
      </c>
      <c r="AW200" s="742">
        <f t="shared" si="83"/>
        <v>1579.59</v>
      </c>
      <c r="AX200" s="742">
        <f t="shared" si="84"/>
        <v>575.47</v>
      </c>
    </row>
    <row r="201" spans="2:50" x14ac:dyDescent="0.2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F201" s="28">
        <v>195</v>
      </c>
      <c r="AG201" s="29" t="s">
        <v>1165</v>
      </c>
      <c r="AH201" s="28">
        <v>0</v>
      </c>
      <c r="AI201" s="25"/>
      <c r="AJ201" s="25"/>
      <c r="AK201" s="850"/>
      <c r="AL201" s="450">
        <f t="shared" si="86"/>
        <v>10</v>
      </c>
      <c r="AM201" s="56">
        <v>5</v>
      </c>
      <c r="AN201" s="49">
        <v>12</v>
      </c>
      <c r="AO201" s="853"/>
      <c r="AP201" s="742" t="s">
        <v>181</v>
      </c>
      <c r="AQ201" s="761">
        <v>0</v>
      </c>
      <c r="AR201" s="761">
        <v>0</v>
      </c>
      <c r="AS201" s="742">
        <f>AS200</f>
        <v>1180.54</v>
      </c>
      <c r="AT201" s="742">
        <f>AT200</f>
        <v>399.05</v>
      </c>
      <c r="AU201" s="742">
        <f>AU200</f>
        <v>326.81</v>
      </c>
      <c r="AV201" s="742">
        <f>AV200</f>
        <v>248.66</v>
      </c>
      <c r="AW201" s="742">
        <f t="shared" si="83"/>
        <v>1579.59</v>
      </c>
      <c r="AX201" s="742">
        <f t="shared" si="84"/>
        <v>575.47</v>
      </c>
    </row>
    <row r="202" spans="2:50" x14ac:dyDescent="0.2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F202" s="28">
        <v>196</v>
      </c>
      <c r="AG202" s="29" t="s">
        <v>1164</v>
      </c>
      <c r="AH202" s="28">
        <v>0</v>
      </c>
      <c r="AI202" s="25"/>
      <c r="AJ202" s="25"/>
      <c r="AK202" s="848">
        <v>2024</v>
      </c>
      <c r="AL202" s="448">
        <v>11</v>
      </c>
      <c r="AM202" s="48">
        <v>2</v>
      </c>
      <c r="AN202" s="49">
        <v>5</v>
      </c>
      <c r="AO202" s="851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7">AS202+AT202</f>
        <v>0</v>
      </c>
      <c r="AX202" s="439">
        <f t="shared" ref="AX202:AX221" si="88">AU202+AV202</f>
        <v>0</v>
      </c>
    </row>
    <row r="203" spans="2:50" x14ac:dyDescent="0.2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F203" s="28">
        <v>197</v>
      </c>
      <c r="AG203" s="29" t="s">
        <v>1163</v>
      </c>
      <c r="AH203" s="28">
        <v>0</v>
      </c>
      <c r="AI203" s="25"/>
      <c r="AJ203" s="25"/>
      <c r="AK203" s="849"/>
      <c r="AL203" s="449">
        <f t="shared" ref="AL203:AM209" si="89">AL202</f>
        <v>11</v>
      </c>
      <c r="AM203" s="51">
        <f t="shared" si="89"/>
        <v>2</v>
      </c>
      <c r="AN203" s="49">
        <v>6</v>
      </c>
      <c r="AO203" s="852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7"/>
        <v>0</v>
      </c>
      <c r="AX203" s="439">
        <f t="shared" si="88"/>
        <v>0</v>
      </c>
    </row>
    <row r="204" spans="2:50" x14ac:dyDescent="0.2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F204" s="28">
        <v>198</v>
      </c>
      <c r="AG204" s="29" t="s">
        <v>1162</v>
      </c>
      <c r="AH204" s="28">
        <v>0</v>
      </c>
      <c r="AI204" s="25"/>
      <c r="AJ204" s="25"/>
      <c r="AK204" s="849"/>
      <c r="AL204" s="449">
        <f t="shared" si="89"/>
        <v>11</v>
      </c>
      <c r="AM204" s="51">
        <f>AM202</f>
        <v>2</v>
      </c>
      <c r="AN204" s="49">
        <v>7</v>
      </c>
      <c r="AO204" s="852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7"/>
        <v>0</v>
      </c>
      <c r="AX204" s="439">
        <f t="shared" si="88"/>
        <v>0</v>
      </c>
    </row>
    <row r="205" spans="2:50" x14ac:dyDescent="0.2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F205" s="28">
        <v>199</v>
      </c>
      <c r="AG205" s="29" t="s">
        <v>1161</v>
      </c>
      <c r="AH205" s="28">
        <v>0</v>
      </c>
      <c r="AI205" s="25"/>
      <c r="AJ205" s="25"/>
      <c r="AK205" s="849"/>
      <c r="AL205" s="449">
        <f t="shared" si="89"/>
        <v>11</v>
      </c>
      <c r="AM205" s="51">
        <f>AM202</f>
        <v>2</v>
      </c>
      <c r="AN205" s="49">
        <v>8</v>
      </c>
      <c r="AO205" s="852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7"/>
        <v>0</v>
      </c>
      <c r="AX205" s="439">
        <f t="shared" si="88"/>
        <v>0</v>
      </c>
    </row>
    <row r="206" spans="2:50" x14ac:dyDescent="0.2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F206" s="28">
        <v>200</v>
      </c>
      <c r="AG206" s="29" t="s">
        <v>1160</v>
      </c>
      <c r="AH206" s="28">
        <v>0</v>
      </c>
      <c r="AI206" s="25"/>
      <c r="AJ206" s="25"/>
      <c r="AK206" s="849"/>
      <c r="AL206" s="449">
        <f t="shared" si="89"/>
        <v>11</v>
      </c>
      <c r="AM206" s="51">
        <f>AM202</f>
        <v>2</v>
      </c>
      <c r="AN206" s="49">
        <v>9</v>
      </c>
      <c r="AO206" s="852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7"/>
        <v>0</v>
      </c>
      <c r="AX206" s="439">
        <f t="shared" si="88"/>
        <v>0</v>
      </c>
    </row>
    <row r="207" spans="2:50" x14ac:dyDescent="0.2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F207" s="28">
        <v>201</v>
      </c>
      <c r="AG207" s="29" t="s">
        <v>1159</v>
      </c>
      <c r="AH207" s="28">
        <v>0</v>
      </c>
      <c r="AI207" s="25"/>
      <c r="AJ207" s="25"/>
      <c r="AK207" s="849"/>
      <c r="AL207" s="449">
        <f t="shared" si="89"/>
        <v>11</v>
      </c>
      <c r="AM207" s="51">
        <f>AM203</f>
        <v>2</v>
      </c>
      <c r="AN207" s="53">
        <v>10</v>
      </c>
      <c r="AO207" s="852"/>
      <c r="AP207" s="44" t="s">
        <v>180</v>
      </c>
      <c r="AQ207" s="761"/>
      <c r="AR207" s="761"/>
      <c r="AS207" s="50"/>
      <c r="AT207" s="50"/>
      <c r="AU207" s="50"/>
      <c r="AV207" s="50"/>
      <c r="AW207" s="439">
        <f>AS207+AT207</f>
        <v>0</v>
      </c>
      <c r="AX207" s="439">
        <f>AU207+AV207</f>
        <v>0</v>
      </c>
    </row>
    <row r="208" spans="2:50" x14ac:dyDescent="0.2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F208" s="28">
        <v>202</v>
      </c>
      <c r="AG208" s="29" t="s">
        <v>1158</v>
      </c>
      <c r="AH208" s="28">
        <v>0</v>
      </c>
      <c r="AI208" s="25"/>
      <c r="AJ208" s="25"/>
      <c r="AK208" s="849"/>
      <c r="AL208" s="449">
        <f t="shared" si="89"/>
        <v>11</v>
      </c>
      <c r="AM208" s="51">
        <f>AM204</f>
        <v>2</v>
      </c>
      <c r="AN208" s="53">
        <v>11</v>
      </c>
      <c r="AO208" s="852"/>
      <c r="AP208" s="44" t="s">
        <v>151</v>
      </c>
      <c r="AQ208" s="768"/>
      <c r="AR208" s="768"/>
      <c r="AS208" s="858" t="s">
        <v>148</v>
      </c>
      <c r="AT208" s="859"/>
      <c r="AU208" s="859"/>
      <c r="AV208" s="860"/>
    </row>
    <row r="209" spans="2:50" x14ac:dyDescent="0.2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F209" s="28">
        <v>203</v>
      </c>
      <c r="AG209" s="29" t="s">
        <v>1157</v>
      </c>
      <c r="AH209" s="28">
        <v>0</v>
      </c>
      <c r="AI209" s="25"/>
      <c r="AJ209" s="25"/>
      <c r="AK209" s="849"/>
      <c r="AL209" s="449">
        <f t="shared" si="89"/>
        <v>11</v>
      </c>
      <c r="AM209" s="51">
        <f>AM205</f>
        <v>2</v>
      </c>
      <c r="AN209" s="53">
        <v>12</v>
      </c>
      <c r="AO209" s="853"/>
      <c r="AP209" s="44" t="s">
        <v>181</v>
      </c>
      <c r="AQ209" s="861" t="s">
        <v>196</v>
      </c>
      <c r="AR209" s="862"/>
      <c r="AS209" s="41" t="s">
        <v>198</v>
      </c>
      <c r="AT209" s="42" t="s">
        <v>199</v>
      </c>
      <c r="AU209" s="41" t="s">
        <v>198</v>
      </c>
      <c r="AV209" s="42" t="s">
        <v>199</v>
      </c>
    </row>
    <row r="210" spans="2:50" x14ac:dyDescent="0.2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F210" s="28">
        <v>204</v>
      </c>
      <c r="AG210" s="29" t="s">
        <v>1156</v>
      </c>
      <c r="AH210" s="28">
        <v>0</v>
      </c>
      <c r="AI210" s="25"/>
      <c r="AJ210" s="25"/>
      <c r="AK210" s="849"/>
      <c r="AL210" s="449">
        <f>AL206</f>
        <v>11</v>
      </c>
      <c r="AM210" s="48">
        <v>3</v>
      </c>
      <c r="AN210" s="53">
        <v>2</v>
      </c>
      <c r="AO210" s="851" t="s">
        <v>167</v>
      </c>
      <c r="AP210" s="44" t="s">
        <v>162</v>
      </c>
      <c r="AQ210" s="760" t="s">
        <v>159</v>
      </c>
      <c r="AR210" s="760" t="s">
        <v>158</v>
      </c>
      <c r="AS210" s="47" t="s">
        <v>200</v>
      </c>
      <c r="AT210" s="47" t="s">
        <v>157</v>
      </c>
      <c r="AU210" s="47" t="s">
        <v>201</v>
      </c>
      <c r="AV210" s="47" t="s">
        <v>156</v>
      </c>
      <c r="AW210" s="642" t="s">
        <v>157</v>
      </c>
      <c r="AX210" s="642" t="s">
        <v>156</v>
      </c>
    </row>
    <row r="211" spans="2:50" x14ac:dyDescent="0.2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F211" s="28">
        <v>205</v>
      </c>
      <c r="AG211" s="29" t="s">
        <v>1155</v>
      </c>
      <c r="AH211" s="28">
        <v>0</v>
      </c>
      <c r="AI211" s="25"/>
      <c r="AJ211" s="25"/>
      <c r="AK211" s="849"/>
      <c r="AL211" s="449">
        <f>AL206</f>
        <v>11</v>
      </c>
      <c r="AM211" s="51">
        <f>AM210</f>
        <v>3</v>
      </c>
      <c r="AN211" s="53">
        <v>3</v>
      </c>
      <c r="AO211" s="852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7"/>
        <v>0</v>
      </c>
      <c r="AX211" s="439">
        <f t="shared" si="88"/>
        <v>0</v>
      </c>
    </row>
    <row r="212" spans="2:50" x14ac:dyDescent="0.2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F212" s="28">
        <v>206</v>
      </c>
      <c r="AG212" s="29" t="s">
        <v>1154</v>
      </c>
      <c r="AH212" s="28">
        <v>0</v>
      </c>
      <c r="AI212" s="25"/>
      <c r="AJ212" s="25"/>
      <c r="AK212" s="849"/>
      <c r="AL212" s="449">
        <f t="shared" ref="AL212:AM222" si="90">AL211</f>
        <v>11</v>
      </c>
      <c r="AM212" s="51">
        <f>AM210</f>
        <v>3</v>
      </c>
      <c r="AN212" s="53">
        <v>4</v>
      </c>
      <c r="AO212" s="852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7"/>
        <v>0</v>
      </c>
      <c r="AX212" s="439">
        <f t="shared" si="88"/>
        <v>0</v>
      </c>
    </row>
    <row r="213" spans="2:50" x14ac:dyDescent="0.2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F213" s="28">
        <v>207</v>
      </c>
      <c r="AG213" s="29" t="s">
        <v>1153</v>
      </c>
      <c r="AH213" s="28">
        <v>0</v>
      </c>
      <c r="AI213" s="25"/>
      <c r="AJ213" s="25"/>
      <c r="AK213" s="849"/>
      <c r="AL213" s="449">
        <f t="shared" si="90"/>
        <v>11</v>
      </c>
      <c r="AM213" s="51">
        <f t="shared" si="90"/>
        <v>3</v>
      </c>
      <c r="AN213" s="53">
        <v>5</v>
      </c>
      <c r="AO213" s="852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7"/>
        <v>0</v>
      </c>
      <c r="AX213" s="439">
        <f t="shared" si="88"/>
        <v>0</v>
      </c>
    </row>
    <row r="214" spans="2:50" x14ac:dyDescent="0.2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F214" s="28">
        <v>208</v>
      </c>
      <c r="AG214" s="29" t="s">
        <v>1152</v>
      </c>
      <c r="AH214" s="28">
        <v>0</v>
      </c>
      <c r="AI214" s="25"/>
      <c r="AJ214" s="25"/>
      <c r="AK214" s="849"/>
      <c r="AL214" s="449">
        <f t="shared" si="90"/>
        <v>11</v>
      </c>
      <c r="AM214" s="56">
        <f t="shared" si="90"/>
        <v>3</v>
      </c>
      <c r="AN214" s="53">
        <v>6</v>
      </c>
      <c r="AO214" s="853"/>
      <c r="AP214" s="44" t="s">
        <v>63</v>
      </c>
      <c r="AQ214" s="743">
        <v>82.96</v>
      </c>
      <c r="AR214" s="743">
        <v>28.45</v>
      </c>
      <c r="AS214" s="743">
        <v>79.69</v>
      </c>
      <c r="AT214" s="743">
        <v>378.48</v>
      </c>
      <c r="AU214" s="743">
        <v>79.69</v>
      </c>
      <c r="AV214" s="743">
        <v>236.04</v>
      </c>
      <c r="AW214" s="439">
        <f>AS214+AT214</f>
        <v>458.17</v>
      </c>
      <c r="AX214" s="439">
        <f>AU214+AV214</f>
        <v>315.73</v>
      </c>
    </row>
    <row r="215" spans="2:50" x14ac:dyDescent="0.2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F215" s="28">
        <v>209</v>
      </c>
      <c r="AG215" s="29" t="s">
        <v>1151</v>
      </c>
      <c r="AH215" s="28">
        <v>0</v>
      </c>
      <c r="AI215" s="25"/>
      <c r="AJ215" s="25"/>
      <c r="AK215" s="849"/>
      <c r="AL215" s="449">
        <f t="shared" si="90"/>
        <v>11</v>
      </c>
      <c r="AM215" s="51">
        <v>4</v>
      </c>
      <c r="AN215" s="49">
        <v>5</v>
      </c>
      <c r="AO215" s="851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7"/>
        <v>0</v>
      </c>
      <c r="AX215" s="439">
        <f t="shared" si="88"/>
        <v>0</v>
      </c>
    </row>
    <row r="216" spans="2:50" x14ac:dyDescent="0.2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F216" s="28">
        <v>210</v>
      </c>
      <c r="AG216" s="29" t="s">
        <v>1150</v>
      </c>
      <c r="AH216" s="28">
        <v>0</v>
      </c>
      <c r="AI216" s="25"/>
      <c r="AJ216" s="25"/>
      <c r="AK216" s="849"/>
      <c r="AL216" s="449">
        <f t="shared" si="90"/>
        <v>11</v>
      </c>
      <c r="AM216" s="56">
        <v>4</v>
      </c>
      <c r="AN216" s="49">
        <v>6</v>
      </c>
      <c r="AO216" s="853"/>
      <c r="AP216" s="44" t="s">
        <v>63</v>
      </c>
      <c r="AQ216" s="761"/>
      <c r="AR216" s="761"/>
      <c r="AS216" s="50"/>
      <c r="AT216" s="50"/>
      <c r="AU216" s="50"/>
      <c r="AV216" s="50"/>
      <c r="AW216" s="439">
        <f>AS216+AT216</f>
        <v>0</v>
      </c>
      <c r="AX216" s="439">
        <f>AU216+AV216</f>
        <v>0</v>
      </c>
    </row>
    <row r="217" spans="2:50" x14ac:dyDescent="0.2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F217" s="28">
        <v>211</v>
      </c>
      <c r="AG217" s="29" t="s">
        <v>1149</v>
      </c>
      <c r="AH217" s="28">
        <v>0</v>
      </c>
      <c r="AI217" s="25"/>
      <c r="AJ217" s="25"/>
      <c r="AK217" s="849"/>
      <c r="AL217" s="449">
        <f t="shared" si="90"/>
        <v>11</v>
      </c>
      <c r="AM217" s="51">
        <v>5</v>
      </c>
      <c r="AN217" s="49">
        <v>7</v>
      </c>
      <c r="AO217" s="851" t="s">
        <v>166</v>
      </c>
      <c r="AP217" s="742" t="s">
        <v>64</v>
      </c>
      <c r="AQ217" s="743"/>
      <c r="AR217" s="743"/>
      <c r="AS217" s="743">
        <v>1214.82</v>
      </c>
      <c r="AT217" s="743">
        <v>379.23</v>
      </c>
      <c r="AU217" s="743">
        <v>332.62</v>
      </c>
      <c r="AV217" s="743">
        <v>236.8</v>
      </c>
      <c r="AW217" s="439">
        <f t="shared" si="87"/>
        <v>1594.05</v>
      </c>
      <c r="AX217" s="439">
        <f t="shared" si="88"/>
        <v>569.42000000000007</v>
      </c>
    </row>
    <row r="218" spans="2:50" x14ac:dyDescent="0.2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F218" s="28">
        <v>212</v>
      </c>
      <c r="AG218" s="29" t="s">
        <v>1148</v>
      </c>
      <c r="AH218" s="28">
        <v>0</v>
      </c>
      <c r="AI218" s="25"/>
      <c r="AJ218" s="25"/>
      <c r="AK218" s="849"/>
      <c r="AL218" s="449">
        <f t="shared" si="90"/>
        <v>11</v>
      </c>
      <c r="AM218" s="51">
        <v>5</v>
      </c>
      <c r="AN218" s="49">
        <v>8</v>
      </c>
      <c r="AO218" s="852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7"/>
        <v>0</v>
      </c>
      <c r="AX218" s="439">
        <f t="shared" si="88"/>
        <v>0</v>
      </c>
    </row>
    <row r="219" spans="2:50" x14ac:dyDescent="0.2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F219" s="28">
        <v>213</v>
      </c>
      <c r="AG219" s="29" t="s">
        <v>1147</v>
      </c>
      <c r="AH219" s="28">
        <v>0</v>
      </c>
      <c r="AI219" s="25"/>
      <c r="AJ219" s="25"/>
      <c r="AK219" s="849"/>
      <c r="AL219" s="449">
        <f t="shared" si="90"/>
        <v>11</v>
      </c>
      <c r="AM219" s="51">
        <v>5</v>
      </c>
      <c r="AN219" s="49">
        <v>9</v>
      </c>
      <c r="AO219" s="852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7"/>
        <v>0</v>
      </c>
      <c r="AX219" s="439">
        <f t="shared" si="88"/>
        <v>0</v>
      </c>
    </row>
    <row r="220" spans="2:50" x14ac:dyDescent="0.2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F220" s="28">
        <v>214</v>
      </c>
      <c r="AG220" s="29" t="s">
        <v>1146</v>
      </c>
      <c r="AH220" s="28">
        <v>0</v>
      </c>
      <c r="AI220" s="25"/>
      <c r="AJ220" s="25"/>
      <c r="AK220" s="849"/>
      <c r="AL220" s="449">
        <f t="shared" si="90"/>
        <v>11</v>
      </c>
      <c r="AM220" s="51">
        <v>5</v>
      </c>
      <c r="AN220" s="49">
        <v>10</v>
      </c>
      <c r="AO220" s="852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7"/>
        <v>0</v>
      </c>
      <c r="AX220" s="439">
        <f t="shared" si="88"/>
        <v>0</v>
      </c>
    </row>
    <row r="221" spans="2:50" x14ac:dyDescent="0.2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F221" s="28">
        <v>215</v>
      </c>
      <c r="AG221" s="29" t="s">
        <v>1145</v>
      </c>
      <c r="AH221" s="28">
        <v>0</v>
      </c>
      <c r="AI221" s="25"/>
      <c r="AJ221" s="25"/>
      <c r="AK221" s="849"/>
      <c r="AL221" s="449">
        <f t="shared" si="90"/>
        <v>11</v>
      </c>
      <c r="AM221" s="51">
        <v>5</v>
      </c>
      <c r="AN221" s="49">
        <v>11</v>
      </c>
      <c r="AO221" s="852"/>
      <c r="AP221" s="742" t="s">
        <v>151</v>
      </c>
      <c r="AQ221" s="743"/>
      <c r="AR221" s="743"/>
      <c r="AS221" s="743">
        <v>1197.31</v>
      </c>
      <c r="AT221" s="743">
        <v>379.23</v>
      </c>
      <c r="AU221" s="743">
        <v>329.11</v>
      </c>
      <c r="AV221" s="743">
        <v>236.8</v>
      </c>
      <c r="AW221" s="439">
        <f t="shared" si="87"/>
        <v>1576.54</v>
      </c>
      <c r="AX221" s="439">
        <f t="shared" si="88"/>
        <v>565.91000000000008</v>
      </c>
    </row>
    <row r="222" spans="2:50" x14ac:dyDescent="0.2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F222" s="28">
        <v>216</v>
      </c>
      <c r="AG222" s="29" t="s">
        <v>1144</v>
      </c>
      <c r="AH222" s="28">
        <v>0</v>
      </c>
      <c r="AI222" s="25"/>
      <c r="AJ222" s="25"/>
      <c r="AK222" s="850"/>
      <c r="AL222" s="450">
        <f t="shared" si="90"/>
        <v>11</v>
      </c>
      <c r="AM222" s="56">
        <v>5</v>
      </c>
      <c r="AN222" s="49">
        <v>12</v>
      </c>
      <c r="AO222" s="853"/>
      <c r="AP222" s="742" t="s">
        <v>181</v>
      </c>
      <c r="AQ222" s="743"/>
      <c r="AR222" s="743"/>
      <c r="AS222" s="743">
        <v>1197.31</v>
      </c>
      <c r="AT222" s="743">
        <v>379.23</v>
      </c>
      <c r="AU222" s="743">
        <v>329.11</v>
      </c>
      <c r="AV222" s="743">
        <v>236.8</v>
      </c>
      <c r="AW222" s="439">
        <f t="shared" ref="AW222:AW227" si="91">AS222+AT222</f>
        <v>1576.54</v>
      </c>
      <c r="AX222" s="439">
        <f t="shared" ref="AX222:AX227" si="92">AU222+AV222</f>
        <v>565.91000000000008</v>
      </c>
    </row>
    <row r="223" spans="2:50" x14ac:dyDescent="0.2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F223" s="28">
        <v>217</v>
      </c>
      <c r="AG223" s="29" t="s">
        <v>1143</v>
      </c>
      <c r="AH223" s="28">
        <v>0</v>
      </c>
      <c r="AI223" s="25"/>
      <c r="AJ223" s="25"/>
      <c r="AK223" s="848">
        <v>2025</v>
      </c>
      <c r="AL223" s="448">
        <v>12</v>
      </c>
      <c r="AM223" s="48">
        <v>2</v>
      </c>
      <c r="AN223" s="49">
        <v>5</v>
      </c>
      <c r="AO223" s="851" t="s">
        <v>153</v>
      </c>
      <c r="AP223" s="44" t="s">
        <v>121</v>
      </c>
      <c r="AQ223" s="761"/>
      <c r="AR223" s="761"/>
      <c r="AS223" s="50"/>
      <c r="AT223" s="50"/>
      <c r="AU223" s="50"/>
      <c r="AV223" s="50"/>
      <c r="AW223" s="439">
        <f t="shared" si="91"/>
        <v>0</v>
      </c>
      <c r="AX223" s="439">
        <f t="shared" si="92"/>
        <v>0</v>
      </c>
    </row>
    <row r="224" spans="2:50" x14ac:dyDescent="0.2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F224" s="28">
        <v>218</v>
      </c>
      <c r="AG224" s="29" t="s">
        <v>1142</v>
      </c>
      <c r="AH224" s="28">
        <v>0</v>
      </c>
      <c r="AI224" s="25"/>
      <c r="AJ224" s="25"/>
      <c r="AK224" s="849"/>
      <c r="AL224" s="449">
        <f t="shared" ref="AL224:AM224" si="93">AL223</f>
        <v>12</v>
      </c>
      <c r="AM224" s="51">
        <f t="shared" si="93"/>
        <v>2</v>
      </c>
      <c r="AN224" s="49">
        <v>6</v>
      </c>
      <c r="AO224" s="852"/>
      <c r="AP224" s="44" t="s">
        <v>63</v>
      </c>
      <c r="AQ224" s="761"/>
      <c r="AR224" s="761"/>
      <c r="AS224" s="50"/>
      <c r="AT224" s="50"/>
      <c r="AU224" s="50"/>
      <c r="AV224" s="50"/>
      <c r="AW224" s="439">
        <f t="shared" si="91"/>
        <v>0</v>
      </c>
      <c r="AX224" s="439">
        <f t="shared" si="92"/>
        <v>0</v>
      </c>
    </row>
    <row r="225" spans="2:50" x14ac:dyDescent="0.2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F225" s="28">
        <v>219</v>
      </c>
      <c r="AG225" s="29" t="s">
        <v>1141</v>
      </c>
      <c r="AH225" s="28">
        <v>0</v>
      </c>
      <c r="AI225" s="25"/>
      <c r="AJ225" s="25"/>
      <c r="AK225" s="849"/>
      <c r="AL225" s="449">
        <f t="shared" ref="AL225" si="94">AL224</f>
        <v>12</v>
      </c>
      <c r="AM225" s="51">
        <f>AM223</f>
        <v>2</v>
      </c>
      <c r="AN225" s="49">
        <v>7</v>
      </c>
      <c r="AO225" s="852"/>
      <c r="AP225" s="44" t="s">
        <v>64</v>
      </c>
      <c r="AQ225" s="761"/>
      <c r="AR225" s="761"/>
      <c r="AS225" s="50"/>
      <c r="AT225" s="50"/>
      <c r="AU225" s="50"/>
      <c r="AV225" s="50"/>
      <c r="AW225" s="439">
        <f t="shared" si="91"/>
        <v>0</v>
      </c>
      <c r="AX225" s="439">
        <f t="shared" si="92"/>
        <v>0</v>
      </c>
    </row>
    <row r="226" spans="2:50" x14ac:dyDescent="0.2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F226" s="28">
        <v>220</v>
      </c>
      <c r="AG226" s="29"/>
      <c r="AH226" s="28">
        <v>0</v>
      </c>
      <c r="AI226" s="25"/>
      <c r="AJ226" s="25"/>
      <c r="AK226" s="849"/>
      <c r="AL226" s="449">
        <f t="shared" ref="AL226" si="95">AL225</f>
        <v>12</v>
      </c>
      <c r="AM226" s="51">
        <f>AM223</f>
        <v>2</v>
      </c>
      <c r="AN226" s="49">
        <v>8</v>
      </c>
      <c r="AO226" s="852"/>
      <c r="AP226" s="44" t="s">
        <v>150</v>
      </c>
      <c r="AQ226" s="761"/>
      <c r="AR226" s="761"/>
      <c r="AS226" s="50"/>
      <c r="AT226" s="50"/>
      <c r="AU226" s="50"/>
      <c r="AV226" s="50"/>
      <c r="AW226" s="439">
        <f t="shared" si="91"/>
        <v>0</v>
      </c>
      <c r="AX226" s="439">
        <f t="shared" si="92"/>
        <v>0</v>
      </c>
    </row>
    <row r="227" spans="2:50" x14ac:dyDescent="0.2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F227" s="28">
        <v>221</v>
      </c>
      <c r="AG227" s="29"/>
      <c r="AH227" s="28">
        <v>0</v>
      </c>
      <c r="AI227" s="25"/>
      <c r="AJ227" s="25"/>
      <c r="AK227" s="849"/>
      <c r="AL227" s="449">
        <f t="shared" ref="AL227" si="96">AL226</f>
        <v>12</v>
      </c>
      <c r="AM227" s="51">
        <f>AM223</f>
        <v>2</v>
      </c>
      <c r="AN227" s="49">
        <v>9</v>
      </c>
      <c r="AO227" s="852"/>
      <c r="AP227" s="44" t="s">
        <v>179</v>
      </c>
      <c r="AQ227" s="761"/>
      <c r="AR227" s="761"/>
      <c r="AS227" s="50"/>
      <c r="AT227" s="50"/>
      <c r="AU227" s="50"/>
      <c r="AV227" s="50"/>
      <c r="AW227" s="439">
        <f t="shared" si="91"/>
        <v>0</v>
      </c>
      <c r="AX227" s="439">
        <f t="shared" si="92"/>
        <v>0</v>
      </c>
    </row>
    <row r="228" spans="2:50" x14ac:dyDescent="0.2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F228" s="28">
        <v>222</v>
      </c>
      <c r="AG228" s="29"/>
      <c r="AH228" s="28">
        <v>0</v>
      </c>
      <c r="AI228" s="25"/>
      <c r="AJ228" s="25"/>
      <c r="AK228" s="849"/>
      <c r="AL228" s="449">
        <f t="shared" ref="AL228" si="97">AL227</f>
        <v>12</v>
      </c>
      <c r="AM228" s="51">
        <f>AM224</f>
        <v>2</v>
      </c>
      <c r="AN228" s="53">
        <v>10</v>
      </c>
      <c r="AO228" s="852"/>
      <c r="AP228" s="44" t="s">
        <v>180</v>
      </c>
      <c r="AQ228" s="761"/>
      <c r="AR228" s="761"/>
      <c r="AS228" s="50"/>
      <c r="AT228" s="50"/>
      <c r="AU228" s="50"/>
      <c r="AV228" s="50"/>
      <c r="AW228" s="439">
        <f>AS228+AT228</f>
        <v>0</v>
      </c>
      <c r="AX228" s="439">
        <f>AU228+AV228</f>
        <v>0</v>
      </c>
    </row>
    <row r="229" spans="2:50" x14ac:dyDescent="0.2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F229" s="28">
        <v>223</v>
      </c>
      <c r="AG229" s="29"/>
      <c r="AH229" s="28">
        <v>0</v>
      </c>
      <c r="AI229" s="25"/>
      <c r="AJ229" s="25"/>
      <c r="AK229" s="849"/>
      <c r="AL229" s="449">
        <f t="shared" ref="AL229" si="98">AL228</f>
        <v>12</v>
      </c>
      <c r="AM229" s="51">
        <f>AM225</f>
        <v>2</v>
      </c>
      <c r="AN229" s="53">
        <v>11</v>
      </c>
      <c r="AO229" s="852"/>
      <c r="AP229" s="44" t="s">
        <v>151</v>
      </c>
      <c r="AQ229" s="768"/>
      <c r="AR229" s="768"/>
      <c r="AS229" s="858" t="s">
        <v>148</v>
      </c>
      <c r="AT229" s="859"/>
      <c r="AU229" s="859"/>
      <c r="AV229" s="860"/>
    </row>
    <row r="230" spans="2:50" x14ac:dyDescent="0.2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F230" s="28">
        <v>224</v>
      </c>
      <c r="AG230" s="29"/>
      <c r="AH230" s="28">
        <v>0</v>
      </c>
      <c r="AI230" s="25"/>
      <c r="AJ230" s="25"/>
      <c r="AK230" s="849"/>
      <c r="AL230" s="449">
        <f t="shared" ref="AL230" si="99">AL229</f>
        <v>12</v>
      </c>
      <c r="AM230" s="51">
        <f>AM226</f>
        <v>2</v>
      </c>
      <c r="AN230" s="53">
        <v>12</v>
      </c>
      <c r="AO230" s="853"/>
      <c r="AP230" s="44" t="s">
        <v>181</v>
      </c>
      <c r="AQ230" s="861" t="s">
        <v>196</v>
      </c>
      <c r="AR230" s="862"/>
      <c r="AS230" s="41" t="s">
        <v>198</v>
      </c>
      <c r="AT230" s="42" t="s">
        <v>199</v>
      </c>
      <c r="AU230" s="41" t="s">
        <v>198</v>
      </c>
      <c r="AV230" s="42" t="s">
        <v>199</v>
      </c>
    </row>
    <row r="231" spans="2:50" x14ac:dyDescent="0.2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F231" s="28">
        <v>225</v>
      </c>
      <c r="AG231" s="29"/>
      <c r="AH231" s="28">
        <v>0</v>
      </c>
      <c r="AI231" s="25"/>
      <c r="AJ231" s="25"/>
      <c r="AK231" s="849"/>
      <c r="AL231" s="449">
        <f>AL227</f>
        <v>12</v>
      </c>
      <c r="AM231" s="48">
        <v>3</v>
      </c>
      <c r="AN231" s="53">
        <v>2</v>
      </c>
      <c r="AO231" s="851" t="s">
        <v>167</v>
      </c>
      <c r="AP231" s="44" t="s">
        <v>162</v>
      </c>
      <c r="AQ231" s="760" t="s">
        <v>159</v>
      </c>
      <c r="AR231" s="760" t="s">
        <v>158</v>
      </c>
      <c r="AS231" s="47" t="s">
        <v>200</v>
      </c>
      <c r="AT231" s="47" t="s">
        <v>157</v>
      </c>
      <c r="AU231" s="47" t="s">
        <v>201</v>
      </c>
      <c r="AV231" s="47" t="s">
        <v>156</v>
      </c>
      <c r="AW231" s="642" t="s">
        <v>157</v>
      </c>
      <c r="AX231" s="642" t="s">
        <v>156</v>
      </c>
    </row>
    <row r="232" spans="2:50" x14ac:dyDescent="0.2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F232" s="28">
        <v>226</v>
      </c>
      <c r="AG232" s="29"/>
      <c r="AH232" s="28">
        <v>0</v>
      </c>
      <c r="AI232" s="25"/>
      <c r="AJ232" s="25"/>
      <c r="AK232" s="849"/>
      <c r="AL232" s="449">
        <f>AL227</f>
        <v>12</v>
      </c>
      <c r="AM232" s="51">
        <f>AM231</f>
        <v>3</v>
      </c>
      <c r="AN232" s="53">
        <v>3</v>
      </c>
      <c r="AO232" s="852"/>
      <c r="AP232" s="44" t="s">
        <v>123</v>
      </c>
      <c r="AQ232" s="761"/>
      <c r="AR232" s="761"/>
      <c r="AS232" s="50"/>
      <c r="AT232" s="50"/>
      <c r="AU232" s="50"/>
      <c r="AV232" s="50"/>
      <c r="AW232" s="439">
        <f t="shared" ref="AW232:AW234" si="100">AS232+AT232</f>
        <v>0</v>
      </c>
      <c r="AX232" s="439">
        <f t="shared" ref="AX232:AX234" si="101">AU232+AV232</f>
        <v>0</v>
      </c>
    </row>
    <row r="233" spans="2:50" x14ac:dyDescent="0.2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F233" s="28">
        <v>227</v>
      </c>
      <c r="AG233" s="29"/>
      <c r="AH233" s="28">
        <v>0</v>
      </c>
      <c r="AI233" s="25"/>
      <c r="AJ233" s="25"/>
      <c r="AK233" s="849"/>
      <c r="AL233" s="449">
        <f t="shared" ref="AL233" si="102">AL232</f>
        <v>12</v>
      </c>
      <c r="AM233" s="51">
        <f>AM231</f>
        <v>3</v>
      </c>
      <c r="AN233" s="53">
        <v>4</v>
      </c>
      <c r="AO233" s="852"/>
      <c r="AP233" s="44" t="s">
        <v>122</v>
      </c>
      <c r="AQ233" s="761"/>
      <c r="AR233" s="761"/>
      <c r="AS233" s="50"/>
      <c r="AT233" s="50"/>
      <c r="AU233" s="50"/>
      <c r="AV233" s="50"/>
      <c r="AW233" s="439">
        <f t="shared" si="100"/>
        <v>0</v>
      </c>
      <c r="AX233" s="439">
        <f t="shared" si="101"/>
        <v>0</v>
      </c>
    </row>
    <row r="234" spans="2:50" x14ac:dyDescent="0.2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F234" s="28">
        <v>228</v>
      </c>
      <c r="AG234" s="29"/>
      <c r="AH234" s="28">
        <v>0</v>
      </c>
      <c r="AI234" s="25"/>
      <c r="AJ234" s="25"/>
      <c r="AK234" s="849"/>
      <c r="AL234" s="449">
        <f t="shared" ref="AL234:AM234" si="103">AL233</f>
        <v>12</v>
      </c>
      <c r="AM234" s="51">
        <f t="shared" si="103"/>
        <v>3</v>
      </c>
      <c r="AN234" s="53">
        <v>5</v>
      </c>
      <c r="AO234" s="852"/>
      <c r="AP234" s="44" t="s">
        <v>121</v>
      </c>
      <c r="AQ234" s="761"/>
      <c r="AR234" s="761"/>
      <c r="AS234" s="50"/>
      <c r="AT234" s="50"/>
      <c r="AU234" s="50"/>
      <c r="AV234" s="50"/>
      <c r="AW234" s="439">
        <f t="shared" si="100"/>
        <v>0</v>
      </c>
      <c r="AX234" s="439">
        <f t="shared" si="101"/>
        <v>0</v>
      </c>
    </row>
    <row r="235" spans="2:50" x14ac:dyDescent="0.2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F235" s="28">
        <v>229</v>
      </c>
      <c r="AG235" s="29"/>
      <c r="AH235" s="28">
        <v>0</v>
      </c>
      <c r="AI235" s="25"/>
      <c r="AJ235" s="25"/>
      <c r="AK235" s="849"/>
      <c r="AL235" s="449">
        <f t="shared" ref="AL235:AM235" si="104">AL234</f>
        <v>12</v>
      </c>
      <c r="AM235" s="56">
        <f t="shared" si="104"/>
        <v>3</v>
      </c>
      <c r="AN235" s="53">
        <v>6</v>
      </c>
      <c r="AO235" s="853"/>
      <c r="AP235" s="44" t="s">
        <v>63</v>
      </c>
      <c r="AQ235" s="743">
        <v>82.96</v>
      </c>
      <c r="AR235" s="743">
        <v>28.45</v>
      </c>
      <c r="AS235" s="743">
        <v>79.69</v>
      </c>
      <c r="AT235" s="743">
        <v>378.48</v>
      </c>
      <c r="AU235" s="743">
        <v>79.69</v>
      </c>
      <c r="AV235" s="743">
        <v>236.04</v>
      </c>
      <c r="AW235" s="439">
        <f>AS235+AT235</f>
        <v>458.17</v>
      </c>
      <c r="AX235" s="439">
        <f>AU235+AV235</f>
        <v>315.73</v>
      </c>
    </row>
    <row r="236" spans="2:50" x14ac:dyDescent="0.2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F236" s="28">
        <v>230</v>
      </c>
      <c r="AG236" s="29"/>
      <c r="AH236" s="28">
        <v>0</v>
      </c>
      <c r="AI236" s="25"/>
      <c r="AJ236" s="25"/>
      <c r="AK236" s="849"/>
      <c r="AL236" s="449">
        <f t="shared" ref="AL236" si="105">AL235</f>
        <v>12</v>
      </c>
      <c r="AM236" s="51">
        <v>4</v>
      </c>
      <c r="AN236" s="49">
        <v>5</v>
      </c>
      <c r="AO236" s="851" t="s">
        <v>168</v>
      </c>
      <c r="AP236" s="44" t="s">
        <v>121</v>
      </c>
      <c r="AQ236" s="761"/>
      <c r="AR236" s="761"/>
      <c r="AS236" s="50"/>
      <c r="AT236" s="50"/>
      <c r="AU236" s="50"/>
      <c r="AV236" s="50"/>
      <c r="AW236" s="439">
        <f t="shared" ref="AW236" si="106">AS236+AT236</f>
        <v>0</v>
      </c>
      <c r="AX236" s="439">
        <f t="shared" ref="AX236" si="107">AU236+AV236</f>
        <v>0</v>
      </c>
    </row>
    <row r="237" spans="2:50" x14ac:dyDescent="0.2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F237" s="28">
        <v>231</v>
      </c>
      <c r="AG237" s="29"/>
      <c r="AH237" s="28">
        <v>0</v>
      </c>
      <c r="AI237" s="25"/>
      <c r="AJ237" s="25"/>
      <c r="AK237" s="849"/>
      <c r="AL237" s="449">
        <f t="shared" ref="AL237" si="108">AL236</f>
        <v>12</v>
      </c>
      <c r="AM237" s="56">
        <v>4</v>
      </c>
      <c r="AN237" s="49">
        <v>6</v>
      </c>
      <c r="AO237" s="853"/>
      <c r="AP237" s="44" t="s">
        <v>63</v>
      </c>
      <c r="AQ237" s="761"/>
      <c r="AR237" s="761"/>
      <c r="AS237" s="50"/>
      <c r="AT237" s="50"/>
      <c r="AU237" s="50"/>
      <c r="AV237" s="50"/>
      <c r="AW237" s="439">
        <f>AS237+AT237</f>
        <v>0</v>
      </c>
      <c r="AX237" s="439">
        <f>AU237+AV237</f>
        <v>0</v>
      </c>
    </row>
    <row r="238" spans="2:50" x14ac:dyDescent="0.2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F238" s="28">
        <v>232</v>
      </c>
      <c r="AG238" s="29"/>
      <c r="AH238" s="28">
        <v>0</v>
      </c>
      <c r="AI238" s="25"/>
      <c r="AJ238" s="25"/>
      <c r="AK238" s="849"/>
      <c r="AL238" s="449">
        <f t="shared" ref="AL238" si="109">AL237</f>
        <v>12</v>
      </c>
      <c r="AM238" s="51">
        <v>5</v>
      </c>
      <c r="AN238" s="49">
        <v>7</v>
      </c>
      <c r="AO238" s="851" t="s">
        <v>166</v>
      </c>
      <c r="AP238" s="742" t="s">
        <v>64</v>
      </c>
      <c r="AQ238" s="743"/>
      <c r="AR238" s="743"/>
      <c r="AS238" s="743">
        <v>1214.82</v>
      </c>
      <c r="AT238" s="743">
        <v>379.23</v>
      </c>
      <c r="AU238" s="743">
        <v>332.62</v>
      </c>
      <c r="AV238" s="743">
        <v>236.8</v>
      </c>
      <c r="AW238" s="439">
        <f t="shared" ref="AW238:AW243" si="110">AS238+AT238</f>
        <v>1594.05</v>
      </c>
      <c r="AX238" s="439">
        <f t="shared" ref="AX238:AX243" si="111">AU238+AV238</f>
        <v>569.42000000000007</v>
      </c>
    </row>
    <row r="239" spans="2:50" x14ac:dyDescent="0.2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F239" s="28">
        <v>233</v>
      </c>
      <c r="AG239" s="29"/>
      <c r="AH239" s="28">
        <v>0</v>
      </c>
      <c r="AI239" s="25"/>
      <c r="AJ239" s="25"/>
      <c r="AK239" s="849"/>
      <c r="AL239" s="449">
        <f t="shared" ref="AL239" si="112">AL238</f>
        <v>12</v>
      </c>
      <c r="AM239" s="51">
        <v>5</v>
      </c>
      <c r="AN239" s="49">
        <v>8</v>
      </c>
      <c r="AO239" s="852"/>
      <c r="AP239" s="44" t="s">
        <v>150</v>
      </c>
      <c r="AQ239" s="761"/>
      <c r="AR239" s="761"/>
      <c r="AS239" s="743">
        <v>1214.82</v>
      </c>
      <c r="AT239" s="743">
        <v>379.23</v>
      </c>
      <c r="AU239" s="743">
        <v>332.62</v>
      </c>
      <c r="AV239" s="743">
        <v>236.8</v>
      </c>
      <c r="AW239" s="439">
        <f t="shared" si="110"/>
        <v>1594.05</v>
      </c>
      <c r="AX239" s="439">
        <f t="shared" si="111"/>
        <v>569.42000000000007</v>
      </c>
    </row>
    <row r="240" spans="2:50" x14ac:dyDescent="0.2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F240" s="28">
        <v>234</v>
      </c>
      <c r="AG240" s="29"/>
      <c r="AH240" s="28">
        <v>0</v>
      </c>
      <c r="AI240" s="25"/>
      <c r="AJ240" s="25"/>
      <c r="AK240" s="849"/>
      <c r="AL240" s="449">
        <f t="shared" ref="AL240" si="113">AL239</f>
        <v>12</v>
      </c>
      <c r="AM240" s="51">
        <v>5</v>
      </c>
      <c r="AN240" s="49">
        <v>9</v>
      </c>
      <c r="AO240" s="852"/>
      <c r="AP240" s="44" t="s">
        <v>179</v>
      </c>
      <c r="AQ240" s="761"/>
      <c r="AR240" s="761"/>
      <c r="AS240" s="50"/>
      <c r="AT240" s="50"/>
      <c r="AU240" s="50"/>
      <c r="AV240" s="50"/>
      <c r="AW240" s="439">
        <f t="shared" si="110"/>
        <v>0</v>
      </c>
      <c r="AX240" s="439">
        <f t="shared" si="111"/>
        <v>0</v>
      </c>
    </row>
    <row r="241" spans="2:50" x14ac:dyDescent="0.2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F241" s="28">
        <v>235</v>
      </c>
      <c r="AG241" s="29"/>
      <c r="AH241" s="28">
        <v>0</v>
      </c>
      <c r="AI241" s="25"/>
      <c r="AJ241" s="25"/>
      <c r="AK241" s="849"/>
      <c r="AL241" s="449">
        <f t="shared" ref="AL241" si="114">AL240</f>
        <v>12</v>
      </c>
      <c r="AM241" s="51">
        <v>5</v>
      </c>
      <c r="AN241" s="49">
        <v>10</v>
      </c>
      <c r="AO241" s="852"/>
      <c r="AP241" s="44" t="s">
        <v>180</v>
      </c>
      <c r="AQ241" s="761"/>
      <c r="AR241" s="761"/>
      <c r="AS241" s="50"/>
      <c r="AT241" s="50"/>
      <c r="AU241" s="50"/>
      <c r="AV241" s="50"/>
      <c r="AW241" s="439">
        <f t="shared" si="110"/>
        <v>0</v>
      </c>
      <c r="AX241" s="439">
        <f t="shared" si="111"/>
        <v>0</v>
      </c>
    </row>
    <row r="242" spans="2:50" x14ac:dyDescent="0.2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F242" s="28">
        <v>236</v>
      </c>
      <c r="AG242" s="29"/>
      <c r="AH242" s="28">
        <v>0</v>
      </c>
      <c r="AI242" s="25"/>
      <c r="AJ242" s="25"/>
      <c r="AK242" s="849"/>
      <c r="AL242" s="449">
        <f t="shared" ref="AL242" si="115">AL241</f>
        <v>12</v>
      </c>
      <c r="AM242" s="51">
        <v>5</v>
      </c>
      <c r="AN242" s="49">
        <v>11</v>
      </c>
      <c r="AO242" s="852"/>
      <c r="AP242" s="742" t="s">
        <v>151</v>
      </c>
      <c r="AQ242" s="743"/>
      <c r="AR242" s="743"/>
      <c r="AS242" s="743">
        <v>1197.31</v>
      </c>
      <c r="AT242" s="743">
        <v>379.23</v>
      </c>
      <c r="AU242" s="743">
        <v>329.11</v>
      </c>
      <c r="AV242" s="743">
        <v>236.8</v>
      </c>
      <c r="AW242" s="439">
        <f t="shared" si="110"/>
        <v>1576.54</v>
      </c>
      <c r="AX242" s="439">
        <f t="shared" si="111"/>
        <v>565.91000000000008</v>
      </c>
    </row>
    <row r="243" spans="2:50" x14ac:dyDescent="0.2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F243" s="28">
        <v>237</v>
      </c>
      <c r="AG243" s="29"/>
      <c r="AH243" s="28">
        <v>0</v>
      </c>
      <c r="AI243" s="25"/>
      <c r="AJ243" s="25"/>
      <c r="AK243" s="850"/>
      <c r="AL243" s="450">
        <f t="shared" ref="AL243" si="116">AL242</f>
        <v>12</v>
      </c>
      <c r="AM243" s="56">
        <v>5</v>
      </c>
      <c r="AN243" s="49">
        <v>12</v>
      </c>
      <c r="AO243" s="853"/>
      <c r="AP243" s="742" t="s">
        <v>181</v>
      </c>
      <c r="AQ243" s="743"/>
      <c r="AR243" s="743"/>
      <c r="AS243" s="743">
        <v>1197.31</v>
      </c>
      <c r="AT243" s="743">
        <v>379.23</v>
      </c>
      <c r="AU243" s="743">
        <v>329.11</v>
      </c>
      <c r="AV243" s="743">
        <v>236.8</v>
      </c>
      <c r="AW243" s="439">
        <f t="shared" si="110"/>
        <v>1576.54</v>
      </c>
      <c r="AX243" s="439">
        <f t="shared" si="111"/>
        <v>565.91000000000008</v>
      </c>
    </row>
    <row r="244" spans="2:50" x14ac:dyDescent="0.2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F244" s="28">
        <v>238</v>
      </c>
      <c r="AG244" s="29"/>
      <c r="AH244" s="28">
        <v>0</v>
      </c>
      <c r="AI244" s="25"/>
      <c r="AJ244" s="25"/>
    </row>
    <row r="245" spans="2:50" x14ac:dyDescent="0.2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F245" s="28">
        <v>239</v>
      </c>
      <c r="AG245" s="29"/>
      <c r="AH245" s="28">
        <v>0</v>
      </c>
      <c r="AI245" s="25"/>
      <c r="AJ245" s="25"/>
    </row>
    <row r="246" spans="2:50" x14ac:dyDescent="0.2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F246" s="28">
        <v>240</v>
      </c>
      <c r="AG246" s="29"/>
      <c r="AH246" s="28">
        <v>0</v>
      </c>
      <c r="AI246" s="25"/>
      <c r="AJ246" s="25"/>
    </row>
    <row r="247" spans="2:50" x14ac:dyDescent="0.2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F247" s="28">
        <v>241</v>
      </c>
      <c r="AG247" s="29"/>
      <c r="AH247" s="28">
        <v>0</v>
      </c>
      <c r="AI247" s="25"/>
      <c r="AJ247" s="25"/>
    </row>
    <row r="248" spans="2:50" x14ac:dyDescent="0.2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F248" s="28">
        <v>242</v>
      </c>
      <c r="AG248" s="29"/>
      <c r="AH248" s="28">
        <v>0</v>
      </c>
      <c r="AI248" s="25"/>
      <c r="AJ248" s="25"/>
    </row>
    <row r="249" spans="2:50" x14ac:dyDescent="0.2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F249" s="28">
        <v>243</v>
      </c>
      <c r="AG249" s="29"/>
      <c r="AH249" s="28">
        <v>0</v>
      </c>
      <c r="AI249" s="25"/>
      <c r="AJ249" s="25"/>
    </row>
    <row r="250" spans="2:50" x14ac:dyDescent="0.2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F250" s="28">
        <v>244</v>
      </c>
      <c r="AG250" s="29"/>
      <c r="AH250" s="28">
        <v>0</v>
      </c>
      <c r="AI250" s="25"/>
      <c r="AJ250" s="25"/>
    </row>
    <row r="251" spans="2:50" x14ac:dyDescent="0.2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F251" s="28">
        <v>245</v>
      </c>
      <c r="AG251" s="29"/>
      <c r="AH251" s="28">
        <v>0</v>
      </c>
      <c r="AI251" s="25"/>
      <c r="AJ251" s="25"/>
    </row>
    <row r="252" spans="2:50" x14ac:dyDescent="0.2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F252" s="28">
        <v>246</v>
      </c>
      <c r="AG252" s="29"/>
      <c r="AH252" s="28">
        <v>0</v>
      </c>
      <c r="AI252" s="25"/>
      <c r="AJ252" s="25"/>
    </row>
    <row r="253" spans="2:50" x14ac:dyDescent="0.2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F253" s="28">
        <v>247</v>
      </c>
      <c r="AG253" s="29"/>
      <c r="AH253" s="28">
        <v>0</v>
      </c>
      <c r="AI253" s="25"/>
      <c r="AJ253" s="25"/>
    </row>
    <row r="254" spans="2:50" x14ac:dyDescent="0.2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F254" s="28">
        <v>248</v>
      </c>
      <c r="AG254" s="29"/>
      <c r="AH254" s="28">
        <v>0</v>
      </c>
      <c r="AI254" s="25"/>
      <c r="AJ254" s="25"/>
    </row>
    <row r="255" spans="2:50" x14ac:dyDescent="0.2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F255" s="28">
        <v>249</v>
      </c>
      <c r="AG255" s="29"/>
      <c r="AH255" s="28">
        <v>0</v>
      </c>
      <c r="AI255" s="25"/>
      <c r="AJ255" s="25"/>
    </row>
    <row r="256" spans="2:50" x14ac:dyDescent="0.2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F256" s="28">
        <v>250</v>
      </c>
      <c r="AG256" s="29"/>
      <c r="AH256" s="28">
        <v>0</v>
      </c>
      <c r="AI256" s="25"/>
      <c r="AJ256" s="25"/>
    </row>
    <row r="257" spans="2:36" x14ac:dyDescent="0.2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F257" s="28">
        <v>251</v>
      </c>
      <c r="AG257" s="29"/>
      <c r="AH257" s="28">
        <v>0</v>
      </c>
      <c r="AI257" s="25"/>
      <c r="AJ257" s="25"/>
    </row>
    <row r="258" spans="2:36" x14ac:dyDescent="0.2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F258" s="28">
        <v>252</v>
      </c>
      <c r="AG258" s="29"/>
      <c r="AH258" s="28">
        <v>0</v>
      </c>
      <c r="AI258" s="25"/>
      <c r="AJ258" s="25"/>
    </row>
    <row r="259" spans="2:36" x14ac:dyDescent="0.2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F259" s="28">
        <v>253</v>
      </c>
      <c r="AG259" s="29"/>
      <c r="AH259" s="28">
        <v>0</v>
      </c>
      <c r="AI259" s="25"/>
      <c r="AJ259" s="25"/>
    </row>
    <row r="260" spans="2:36" x14ac:dyDescent="0.2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F260" s="28">
        <v>254</v>
      </c>
      <c r="AG260" s="29"/>
      <c r="AH260" s="28">
        <v>0</v>
      </c>
      <c r="AI260" s="25"/>
      <c r="AJ260" s="25"/>
    </row>
    <row r="261" spans="2:36" x14ac:dyDescent="0.2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F261" s="28">
        <v>255</v>
      </c>
      <c r="AG261" s="29"/>
      <c r="AH261" s="28">
        <v>0</v>
      </c>
      <c r="AI261" s="25"/>
      <c r="AJ261" s="25"/>
    </row>
    <row r="262" spans="2:36" x14ac:dyDescent="0.2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F262" s="28">
        <v>256</v>
      </c>
      <c r="AG262" s="29"/>
      <c r="AH262" s="28">
        <v>0</v>
      </c>
      <c r="AI262" s="25"/>
      <c r="AJ262" s="25"/>
    </row>
    <row r="263" spans="2:36" x14ac:dyDescent="0.2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F263" s="28">
        <v>257</v>
      </c>
      <c r="AG263" s="29"/>
      <c r="AH263" s="28">
        <v>0</v>
      </c>
      <c r="AI263" s="25"/>
      <c r="AJ263" s="25"/>
    </row>
    <row r="264" spans="2:36" x14ac:dyDescent="0.2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F264" s="28">
        <v>258</v>
      </c>
      <c r="AG264" s="29"/>
      <c r="AH264" s="28">
        <v>0</v>
      </c>
      <c r="AI264" s="25"/>
      <c r="AJ264" s="25"/>
    </row>
    <row r="265" spans="2:36" x14ac:dyDescent="0.2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F265" s="28">
        <v>259</v>
      </c>
      <c r="AG265" s="29"/>
      <c r="AH265" s="28">
        <v>0</v>
      </c>
      <c r="AI265" s="25"/>
      <c r="AJ265" s="25"/>
    </row>
    <row r="266" spans="2:36" x14ac:dyDescent="0.2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F266" s="28">
        <v>260</v>
      </c>
      <c r="AG266" s="29"/>
      <c r="AH266" s="28">
        <v>0</v>
      </c>
      <c r="AI266" s="25"/>
      <c r="AJ266" s="25"/>
    </row>
    <row r="267" spans="2:36" x14ac:dyDescent="0.2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F267" s="28">
        <v>261</v>
      </c>
      <c r="AG267" s="29"/>
      <c r="AH267" s="28">
        <v>0</v>
      </c>
      <c r="AI267" s="25"/>
      <c r="AJ267" s="25"/>
    </row>
    <row r="268" spans="2:36" x14ac:dyDescent="0.2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F268" s="28">
        <v>262</v>
      </c>
      <c r="AG268" s="29"/>
      <c r="AH268" s="28">
        <v>0</v>
      </c>
      <c r="AI268" s="25"/>
      <c r="AJ268" s="25"/>
    </row>
    <row r="269" spans="2:36" x14ac:dyDescent="0.2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F269" s="28">
        <v>263</v>
      </c>
      <c r="AG269" s="29"/>
      <c r="AH269" s="28">
        <v>0</v>
      </c>
      <c r="AI269" s="25"/>
      <c r="AJ269" s="25"/>
    </row>
    <row r="270" spans="2:36" x14ac:dyDescent="0.2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F270" s="28">
        <v>264</v>
      </c>
      <c r="AG270" s="29"/>
      <c r="AH270" s="28">
        <v>0</v>
      </c>
      <c r="AI270" s="25"/>
      <c r="AJ270" s="25"/>
    </row>
    <row r="271" spans="2:36" x14ac:dyDescent="0.2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F271" s="28">
        <v>265</v>
      </c>
      <c r="AG271" s="29"/>
      <c r="AH271" s="28">
        <v>0</v>
      </c>
      <c r="AI271" s="25"/>
      <c r="AJ271" s="25"/>
    </row>
    <row r="272" spans="2:36" x14ac:dyDescent="0.2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F272" s="28">
        <v>266</v>
      </c>
      <c r="AG272" s="29"/>
      <c r="AH272" s="28">
        <v>0</v>
      </c>
      <c r="AI272" s="25"/>
      <c r="AJ272" s="25"/>
    </row>
    <row r="273" spans="2:36" x14ac:dyDescent="0.2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F273" s="28">
        <v>267</v>
      </c>
      <c r="AG273" s="29"/>
      <c r="AH273" s="28">
        <v>0</v>
      </c>
      <c r="AI273" s="25"/>
      <c r="AJ273" s="25"/>
    </row>
    <row r="274" spans="2:36" x14ac:dyDescent="0.2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F274" s="28">
        <v>268</v>
      </c>
      <c r="AG274" s="29"/>
      <c r="AH274" s="28">
        <v>0</v>
      </c>
      <c r="AI274" s="25"/>
      <c r="AJ274" s="25"/>
    </row>
    <row r="275" spans="2:36" x14ac:dyDescent="0.2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F275" s="28">
        <v>269</v>
      </c>
      <c r="AG275" s="29"/>
      <c r="AH275" s="28">
        <v>0</v>
      </c>
      <c r="AI275" s="25"/>
      <c r="AJ275" s="25"/>
    </row>
    <row r="276" spans="2:36" x14ac:dyDescent="0.2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F276" s="28">
        <v>270</v>
      </c>
      <c r="AG276" s="29"/>
      <c r="AH276" s="28">
        <v>0</v>
      </c>
      <c r="AI276" s="25"/>
      <c r="AJ276" s="25"/>
    </row>
    <row r="277" spans="2:36" x14ac:dyDescent="0.2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F277" s="28">
        <v>271</v>
      </c>
      <c r="AG277" s="29"/>
      <c r="AH277" s="28">
        <v>0</v>
      </c>
      <c r="AI277" s="25"/>
      <c r="AJ277" s="25"/>
    </row>
    <row r="278" spans="2:36" x14ac:dyDescent="0.2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F278" s="28">
        <v>272</v>
      </c>
      <c r="AG278" s="29"/>
      <c r="AH278" s="28">
        <v>0</v>
      </c>
      <c r="AI278" s="25"/>
      <c r="AJ278" s="25"/>
    </row>
    <row r="279" spans="2:36" x14ac:dyDescent="0.2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F279" s="28">
        <v>273</v>
      </c>
      <c r="AG279" s="29"/>
      <c r="AH279" s="28">
        <v>0</v>
      </c>
      <c r="AI279" s="25"/>
      <c r="AJ279" s="25"/>
    </row>
    <row r="280" spans="2:36" x14ac:dyDescent="0.2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F280" s="28">
        <v>274</v>
      </c>
      <c r="AG280" s="29"/>
      <c r="AH280" s="28">
        <v>0</v>
      </c>
      <c r="AI280" s="25"/>
      <c r="AJ280" s="25"/>
    </row>
    <row r="281" spans="2:36" x14ac:dyDescent="0.2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F281" s="28">
        <v>275</v>
      </c>
      <c r="AG281" s="29"/>
      <c r="AH281" s="28">
        <v>0</v>
      </c>
      <c r="AI281" s="25"/>
      <c r="AJ281" s="25"/>
    </row>
    <row r="282" spans="2:36" x14ac:dyDescent="0.2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F282" s="28">
        <v>276</v>
      </c>
      <c r="AG282" s="29"/>
      <c r="AH282" s="28">
        <v>0</v>
      </c>
      <c r="AI282" s="25"/>
      <c r="AJ282" s="25"/>
    </row>
    <row r="283" spans="2:36" x14ac:dyDescent="0.2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F283" s="28">
        <v>277</v>
      </c>
      <c r="AG283" s="29"/>
      <c r="AH283" s="28">
        <v>0</v>
      </c>
      <c r="AI283" s="25"/>
      <c r="AJ283" s="25"/>
    </row>
    <row r="284" spans="2:36" x14ac:dyDescent="0.2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F284" s="28">
        <v>278</v>
      </c>
      <c r="AG284" s="29"/>
      <c r="AH284" s="28">
        <v>0</v>
      </c>
      <c r="AI284" s="25"/>
      <c r="AJ284" s="25"/>
    </row>
    <row r="285" spans="2:36" x14ac:dyDescent="0.2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F285" s="28">
        <v>279</v>
      </c>
      <c r="AG285" s="29"/>
      <c r="AH285" s="28">
        <v>0</v>
      </c>
      <c r="AI285" s="25"/>
      <c r="AJ285" s="25"/>
    </row>
    <row r="286" spans="2:36" x14ac:dyDescent="0.2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F286" s="28">
        <v>280</v>
      </c>
      <c r="AG286" s="29"/>
      <c r="AH286" s="28">
        <v>0</v>
      </c>
      <c r="AI286" s="25"/>
      <c r="AJ286" s="25"/>
    </row>
    <row r="287" spans="2:36" x14ac:dyDescent="0.2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F287" s="28">
        <v>281</v>
      </c>
      <c r="AG287" s="29"/>
      <c r="AH287" s="28">
        <v>0</v>
      </c>
      <c r="AI287" s="25"/>
      <c r="AJ287" s="25"/>
    </row>
    <row r="288" spans="2:36" x14ac:dyDescent="0.2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F288" s="28">
        <v>282</v>
      </c>
      <c r="AG288" s="29"/>
      <c r="AH288" s="28">
        <v>0</v>
      </c>
      <c r="AI288" s="25"/>
      <c r="AJ288" s="25"/>
    </row>
    <row r="289" spans="2:36" x14ac:dyDescent="0.2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F289" s="28">
        <v>283</v>
      </c>
      <c r="AG289" s="29"/>
      <c r="AH289" s="28">
        <v>0</v>
      </c>
      <c r="AI289" s="25"/>
      <c r="AJ289" s="25"/>
    </row>
    <row r="290" spans="2:36" x14ac:dyDescent="0.2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F290" s="28">
        <v>284</v>
      </c>
      <c r="AG290" s="29"/>
      <c r="AH290" s="28">
        <v>0</v>
      </c>
      <c r="AI290" s="25"/>
      <c r="AJ290" s="25"/>
    </row>
    <row r="291" spans="2:36" x14ac:dyDescent="0.2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F291" s="28">
        <v>285</v>
      </c>
      <c r="AG291" s="29"/>
      <c r="AH291" s="28">
        <v>0</v>
      </c>
      <c r="AI291" s="25"/>
      <c r="AJ291" s="25"/>
    </row>
    <row r="292" spans="2:36" x14ac:dyDescent="0.2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F292" s="28">
        <v>286</v>
      </c>
      <c r="AG292" s="29"/>
      <c r="AH292" s="28">
        <v>0</v>
      </c>
      <c r="AI292" s="25"/>
      <c r="AJ292" s="25"/>
    </row>
    <row r="293" spans="2:36" x14ac:dyDescent="0.2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F293" s="28">
        <v>287</v>
      </c>
      <c r="AG293" s="29"/>
      <c r="AH293" s="28">
        <v>0</v>
      </c>
      <c r="AI293" s="25"/>
      <c r="AJ293" s="25"/>
    </row>
    <row r="294" spans="2:36" x14ac:dyDescent="0.2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F294" s="28">
        <v>288</v>
      </c>
      <c r="AG294" s="29"/>
      <c r="AH294" s="28">
        <v>0</v>
      </c>
      <c r="AI294" s="25"/>
      <c r="AJ294" s="25"/>
    </row>
    <row r="295" spans="2:36" x14ac:dyDescent="0.2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2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2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2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2">
      <c r="B299" s="26"/>
      <c r="C299" s="26"/>
      <c r="D299" s="26"/>
      <c r="E299" s="32"/>
      <c r="F299" s="26"/>
      <c r="G299" s="26"/>
    </row>
    <row r="300" spans="2:36" x14ac:dyDescent="0.2">
      <c r="B300" s="26"/>
      <c r="C300" s="26"/>
      <c r="D300" s="26"/>
      <c r="E300" s="32"/>
      <c r="F300" s="26"/>
    </row>
    <row r="301" spans="2:36" x14ac:dyDescent="0.2">
      <c r="B301" s="26"/>
      <c r="C301" s="26"/>
      <c r="D301" s="26"/>
      <c r="E301" s="32"/>
      <c r="F301" s="26"/>
    </row>
    <row r="302" spans="2:36" x14ac:dyDescent="0.2">
      <c r="B302" s="26"/>
      <c r="C302" s="26"/>
      <c r="D302" s="26"/>
      <c r="E302" s="32"/>
      <c r="F302" s="26"/>
    </row>
    <row r="303" spans="2:36" x14ac:dyDescent="0.2">
      <c r="B303" s="26"/>
      <c r="C303" s="26"/>
      <c r="D303" s="26"/>
      <c r="E303" s="32"/>
      <c r="F303" s="26"/>
    </row>
    <row r="304" spans="2:36" x14ac:dyDescent="0.2">
      <c r="B304" s="26"/>
      <c r="C304" s="26"/>
      <c r="D304" s="26"/>
      <c r="E304" s="32"/>
      <c r="F304" s="26"/>
    </row>
    <row r="305" spans="2:6" x14ac:dyDescent="0.2">
      <c r="B305" s="26"/>
      <c r="C305" s="26"/>
      <c r="D305" s="26"/>
      <c r="E305" s="32"/>
      <c r="F305" s="26"/>
    </row>
    <row r="306" spans="2:6" x14ac:dyDescent="0.2">
      <c r="B306" s="26"/>
      <c r="C306" s="26"/>
      <c r="D306" s="26"/>
      <c r="E306" s="32"/>
      <c r="F306" s="26"/>
    </row>
    <row r="307" spans="2:6" x14ac:dyDescent="0.2">
      <c r="B307" s="26"/>
      <c r="C307" s="26"/>
      <c r="D307" s="26"/>
      <c r="E307" s="32"/>
      <c r="F307" s="26"/>
    </row>
    <row r="308" spans="2:6" x14ac:dyDescent="0.2">
      <c r="B308" s="26"/>
      <c r="C308" s="26"/>
      <c r="D308" s="26"/>
      <c r="E308" s="32"/>
      <c r="F308" s="26"/>
    </row>
    <row r="309" spans="2:6" x14ac:dyDescent="0.2">
      <c r="B309" s="26"/>
      <c r="C309" s="26"/>
      <c r="D309" s="26"/>
      <c r="E309" s="32"/>
      <c r="F309" s="26"/>
    </row>
    <row r="310" spans="2:6" x14ac:dyDescent="0.2">
      <c r="B310" s="26"/>
      <c r="C310" s="26"/>
      <c r="D310" s="26"/>
      <c r="E310" s="32"/>
      <c r="F310" s="26"/>
    </row>
    <row r="311" spans="2:6" x14ac:dyDescent="0.2">
      <c r="B311" s="26"/>
      <c r="C311" s="26"/>
      <c r="D311" s="26"/>
      <c r="E311" s="32"/>
      <c r="F311" s="26"/>
    </row>
    <row r="312" spans="2:6" x14ac:dyDescent="0.2">
      <c r="B312" s="26"/>
      <c r="C312" s="26"/>
      <c r="D312" s="26"/>
      <c r="E312" s="32"/>
      <c r="F312" s="26"/>
    </row>
  </sheetData>
  <sheetProtection algorithmName="SHA-512" hashValue="EGUWSmB/rXLoYwTn8z0no5K2seVRgLwaCv+rn0HlT6O0AfNLZ5bLOAc/NukxJ6pzcjMQBYfZnD2IGOVlUf9PNg==" saltValue="xoFT41SEtPi+GLEtAOJ1Sw==" spinCount="100000" sheet="1" objects="1" scenarios="1"/>
  <mergeCells count="143">
    <mergeCell ref="AS208:AV208"/>
    <mergeCell ref="AQ209:AR209"/>
    <mergeCell ref="T122:T132"/>
    <mergeCell ref="Z122:Z132"/>
    <mergeCell ref="AA122:AA132"/>
    <mergeCell ref="AK223:AK243"/>
    <mergeCell ref="AO223:AO230"/>
    <mergeCell ref="AS229:AV229"/>
    <mergeCell ref="AQ230:AR230"/>
    <mergeCell ref="AO231:AO235"/>
    <mergeCell ref="AO236:AO237"/>
    <mergeCell ref="AO238:AO243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</mergeCells>
  <phoneticPr fontId="96" type="noConversion"/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hyperlinks>
    <hyperlink ref="AG9" r:id="rId1" display="https://www.ibge.gov.br/cidades-e-estados?c=2100055" xr:uid="{AA5B144C-6D2F-423D-B2D6-39DAD3D5F402}"/>
    <hyperlink ref="AG10" r:id="rId2" display="https://www.ibge.gov.br/cidades-e-estados?c=2100105" xr:uid="{E6AFF146-587C-4680-BDFD-FA0FF1DBADCD}"/>
    <hyperlink ref="AG11" r:id="rId3" display="https://www.ibge.gov.br/cidades-e-estados?c=2100154" xr:uid="{D6E04E96-A33C-450D-B67A-14F7CB2A045B}"/>
    <hyperlink ref="AG12" r:id="rId4" display="https://www.ibge.gov.br/cidades-e-estados?c=2100204" xr:uid="{C4D81D27-276C-41C6-9D41-E55AE522381C}"/>
    <hyperlink ref="AG13" r:id="rId5" display="https://www.ibge.gov.br/cidades-e-estados?c=2100303" xr:uid="{46E5F9FD-190A-4DA2-99AA-532D1490892E}"/>
    <hyperlink ref="AG14" r:id="rId6" display="https://www.ibge.gov.br/cidades-e-estados?c=2100402" xr:uid="{AB466A08-ADE0-4ED9-94C0-9C5164878274}"/>
    <hyperlink ref="AG15" r:id="rId7" display="https://www.ibge.gov.br/cidades-e-estados?c=2100436" xr:uid="{13E2477E-9E3B-4999-ADFE-5FF7FD2F55E1}"/>
    <hyperlink ref="AG16" r:id="rId8" display="https://www.ibge.gov.br/cidades-e-estados?c=2100477" xr:uid="{221E6BAB-5899-4099-BDC7-96851797E150}"/>
    <hyperlink ref="AG17" r:id="rId9" display="https://www.ibge.gov.br/cidades-e-estados?c=2100501" xr:uid="{31ABF83D-C764-4AC1-A74A-50389C8D86C1}"/>
    <hyperlink ref="AG18" r:id="rId10" display="https://www.ibge.gov.br/cidades-e-estados?c=2100550" xr:uid="{B9421741-2B43-42CB-8E15-64E0E2A76AD6}"/>
    <hyperlink ref="AG19" r:id="rId11" display="https://www.ibge.gov.br/cidades-e-estados?c=2100600" xr:uid="{21372944-1906-49D3-BADB-4B403D62DE5B}"/>
    <hyperlink ref="AG20" r:id="rId12" display="https://www.ibge.gov.br/cidades-e-estados?c=2100709" xr:uid="{DCE59AF8-24EE-43F0-987F-B2EA7DE62CE7}"/>
    <hyperlink ref="AG21" r:id="rId13" display="https://www.ibge.gov.br/cidades-e-estados?c=2100808" xr:uid="{577BDD4D-51C3-45CA-A600-3D8290C9DBD2}"/>
    <hyperlink ref="AG22" r:id="rId14" display="https://www.ibge.gov.br/cidades-e-estados?c=2100832" xr:uid="{70C3A6F7-FE7B-4CC2-B511-30DB2FEF73A8}"/>
    <hyperlink ref="AG23" r:id="rId15" display="https://www.ibge.gov.br/cidades-e-estados?c=2100873" xr:uid="{D3F0A314-C90B-4F30-A6BD-B3FE12734466}"/>
    <hyperlink ref="AG24" r:id="rId16" display="https://www.ibge.gov.br/cidades-e-estados?c=2100907" xr:uid="{4AFC2693-1641-4DEF-8000-078F96397516}"/>
    <hyperlink ref="AG25" r:id="rId17" display="https://www.ibge.gov.br/cidades-e-estados?c=2100956" xr:uid="{68A61521-976C-4CA1-B3BB-774344EF42D1}"/>
    <hyperlink ref="AG26" r:id="rId18" display="https://www.ibge.gov.br/cidades-e-estados?c=2101004" xr:uid="{4F11990F-D049-4B9C-A34E-7E755EF134B4}"/>
    <hyperlink ref="AG27" r:id="rId19" display="https://www.ibge.gov.br/cidades-e-estados?c=2101103" xr:uid="{41E2E5BE-A77A-4943-91C1-D15F0D108CE4}"/>
    <hyperlink ref="AG28" r:id="rId20" display="https://www.ibge.gov.br/cidades-e-estados?c=2101202" xr:uid="{C1DBB461-6303-47D1-86F5-983B01E693A0}"/>
    <hyperlink ref="AG29" r:id="rId21" display="https://www.ibge.gov.br/cidades-e-estados?c=2101251" xr:uid="{76C3F4AB-C47C-4B26-B13B-C6E7246FF1CB}"/>
    <hyperlink ref="AG30" r:id="rId22" display="https://www.ibge.gov.br/cidades-e-estados?c=2101301" xr:uid="{BAA22463-CB98-48E0-8B5B-5912CB9EFE18}"/>
    <hyperlink ref="AG31" r:id="rId23" display="https://www.ibge.gov.br/cidades-e-estados?c=2101350" xr:uid="{869B9929-C2D4-4315-9418-B741B96133F0}"/>
    <hyperlink ref="AG32" r:id="rId24" display="https://www.ibge.gov.br/cidades-e-estados?c=2101400" xr:uid="{82B9FD8B-F4E9-49E0-8144-532B34FF7B35}"/>
    <hyperlink ref="AG33" r:id="rId25" display="https://www.ibge.gov.br/cidades-e-estados?c=2101509" xr:uid="{93CC5616-2671-47F5-846E-BB4F4E8D3131}"/>
    <hyperlink ref="AG34" r:id="rId26" display="https://www.ibge.gov.br/cidades-e-estados?c=2101608" xr:uid="{7FB925F5-9882-4629-AE88-EE42BEAB9A2B}"/>
    <hyperlink ref="AG35" r:id="rId27" display="https://www.ibge.gov.br/cidades-e-estados?c=2101707" xr:uid="{023F87FB-3C89-40ED-BE62-A8CE389F323D}"/>
    <hyperlink ref="AG36" r:id="rId28" display="https://www.ibge.gov.br/cidades-e-estados?c=2101772" xr:uid="{94BE7F0E-8838-429F-8456-D6E85ED60D05}"/>
    <hyperlink ref="AG37" r:id="rId29" display="https://www.ibge.gov.br/cidades-e-estados?c=2101731" xr:uid="{704CCC3F-0E42-4E9B-9D66-67593AA99679}"/>
    <hyperlink ref="AG38" r:id="rId30" display="https://www.ibge.gov.br/cidades-e-estados?c=2101806" xr:uid="{626AD8D6-BF74-4C14-A3C0-0AE44F127F7A}"/>
    <hyperlink ref="AG39" r:id="rId31" display="https://www.ibge.gov.br/cidades-e-estados?c=2101905" xr:uid="{D711DEDF-F552-4D19-8C32-25830634B190}"/>
    <hyperlink ref="AG40" r:id="rId32" display="https://www.ibge.gov.br/cidades-e-estados?c=2101939" xr:uid="{A3933B84-DAAC-43F1-B96F-A71B3F62002A}"/>
    <hyperlink ref="AG41" r:id="rId33" display="https://www.ibge.gov.br/cidades-e-estados?c=2101970" xr:uid="{B5CB2A8B-A702-4FE6-AAA4-A54F10D0BEEE}"/>
    <hyperlink ref="AG42" r:id="rId34" display="https://www.ibge.gov.br/cidades-e-estados?c=2102002" xr:uid="{023DCA36-8AE1-4455-A2AD-9392D33E4DE4}"/>
    <hyperlink ref="AG43" r:id="rId35" display="https://www.ibge.gov.br/cidades-e-estados?c=2102036" xr:uid="{5D10C8AC-1294-449D-A098-A93A6FC75A2D}"/>
    <hyperlink ref="AG44" r:id="rId36" display="https://www.ibge.gov.br/cidades-e-estados?c=2102077" xr:uid="{F1670258-BDBA-4DCF-A4C7-B58F387C308E}"/>
    <hyperlink ref="AG45" r:id="rId37" display="https://www.ibge.gov.br/cidades-e-estados?c=2102101" xr:uid="{FCBF8313-E98A-4C44-82B8-DAEFEE60DB2E}"/>
    <hyperlink ref="AG46" r:id="rId38" display="https://www.ibge.gov.br/cidades-e-estados?c=2102150" xr:uid="{DE9A711D-34D3-48E1-A845-E3FCDF9AC2DA}"/>
    <hyperlink ref="AG47" r:id="rId39" display="https://www.ibge.gov.br/cidades-e-estados?c=2102200" xr:uid="{71A951AD-838C-4824-A1ED-DD8107CED739}"/>
    <hyperlink ref="AG48" r:id="rId40" display="https://www.ibge.gov.br/cidades-e-estados?c=2102309" xr:uid="{4AD00AB3-0CF6-403B-85B2-2F46BDB2F5E6}"/>
    <hyperlink ref="AG49" r:id="rId41" display="https://www.ibge.gov.br/cidades-e-estados?c=2102325" xr:uid="{B366EBC0-49CE-446F-8528-A2B92A9D8DA7}"/>
    <hyperlink ref="AG50" r:id="rId42" display="https://www.ibge.gov.br/cidades-e-estados?c=2102358" xr:uid="{28B80DC3-CB3E-4E43-A06D-EBB83ED40DF0}"/>
    <hyperlink ref="AG51" r:id="rId43" display="https://www.ibge.gov.br/cidades-e-estados?c=2102374" xr:uid="{43E4F098-2A3B-4490-BB44-3F13A7025A43}"/>
    <hyperlink ref="AG52" r:id="rId44" display="https://www.ibge.gov.br/cidades-e-estados?c=2102408" xr:uid="{B6DAA48B-5058-44F1-BEB8-E9D644796B6E}"/>
    <hyperlink ref="AG53" r:id="rId45" display="https://www.ibge.gov.br/cidades-e-estados?c=2102507" xr:uid="{195E8CC6-E7E0-4D64-83B2-4BDCDEAEC0C7}"/>
    <hyperlink ref="AG54" r:id="rId46" display="https://www.ibge.gov.br/cidades-e-estados?c=2102556" xr:uid="{FDF5874D-A5D9-44B2-9C08-F9A840DAD6A9}"/>
    <hyperlink ref="AG55" r:id="rId47" display="https://www.ibge.gov.br/cidades-e-estados?c=2102606" xr:uid="{525278DD-B01A-4175-9410-BBDD61D659EF}"/>
    <hyperlink ref="AG56" r:id="rId48" display="https://www.ibge.gov.br/cidades-e-estados?c=2102705" xr:uid="{093CAE83-582A-416B-A274-3F7698B0ED21}"/>
    <hyperlink ref="AG57" r:id="rId49" display="https://www.ibge.gov.br/cidades-e-estados?c=2102754" xr:uid="{0E85D007-4812-472F-ADD8-C55A2670CE9A}"/>
    <hyperlink ref="AG58" r:id="rId50" display="https://www.ibge.gov.br/cidades-e-estados?c=2102804" xr:uid="{0A670A9E-92A6-4C6B-BE76-00FBC31DE7C6}"/>
    <hyperlink ref="AG59" r:id="rId51" display="https://www.ibge.gov.br/cidades-e-estados?c=2102903" xr:uid="{040D3F42-1294-42BF-B76A-F4A5BC918C0A}"/>
    <hyperlink ref="AG60" r:id="rId52" display="https://www.ibge.gov.br/cidades-e-estados?c=2103000" xr:uid="{89751328-A73F-4E0E-AF4E-EF672FC6A2BB}"/>
    <hyperlink ref="AG61" r:id="rId53" display="https://www.ibge.gov.br/cidades-e-estados?c=2103109" xr:uid="{E2004598-8379-45EA-9DAC-93FFFF3CE670}"/>
    <hyperlink ref="AG62" r:id="rId54" display="https://www.ibge.gov.br/cidades-e-estados?c=2103125" xr:uid="{692A43D7-087C-4A8A-9454-EAC214771FB8}"/>
    <hyperlink ref="AG63" r:id="rId55" display="https://www.ibge.gov.br/cidades-e-estados?c=2103174" xr:uid="{CF699B5F-5119-4328-8A8C-EC6762E95B5E}"/>
    <hyperlink ref="AG64" r:id="rId56" display="https://www.ibge.gov.br/cidades-e-estados?c=2103158" xr:uid="{A7351467-C219-4E32-A379-45909A36F469}"/>
    <hyperlink ref="AG65" r:id="rId57" display="https://www.ibge.gov.br/cidades-e-estados?c=2103208" xr:uid="{1FDE117F-0C1F-4C14-8477-798F85BB006A}"/>
    <hyperlink ref="AG66" r:id="rId58" display="https://www.ibge.gov.br/cidades-e-estados?c=2103257" xr:uid="{64D52F58-A78F-4196-9A77-D8A32DCDAF67}"/>
    <hyperlink ref="AG67" r:id="rId59" display="https://www.ibge.gov.br/cidades-e-estados?c=2103307" xr:uid="{08D3535B-1C07-484F-8D76-BD26B27BF27B}"/>
    <hyperlink ref="AG68" r:id="rId60" display="https://www.ibge.gov.br/cidades-e-estados?c=2103406" xr:uid="{27F0CD67-C04F-4A81-BA62-8971B0FC36FA}"/>
    <hyperlink ref="AG69" r:id="rId61" display="https://www.ibge.gov.br/cidades-e-estados?c=2103505" xr:uid="{00D6D749-6F29-4ED8-BDFD-764283ECF3AF}"/>
    <hyperlink ref="AG70" r:id="rId62" display="https://www.ibge.gov.br/cidades-e-estados?c=2103554" xr:uid="{8E34F972-E11B-4C53-AB19-48902A91A077}"/>
    <hyperlink ref="AG71" r:id="rId63" display="https://www.ibge.gov.br/cidades-e-estados?c=2103604" xr:uid="{78C946CC-CDB5-4344-9730-7241500A3493}"/>
    <hyperlink ref="AG72" r:id="rId64" display="https://www.ibge.gov.br/cidades-e-estados?c=2103703" xr:uid="{6D46F32F-37E0-43D7-93CE-D9BC3ED17461}"/>
    <hyperlink ref="AG73" r:id="rId65" display="https://www.ibge.gov.br/cidades-e-estados?c=2103752" xr:uid="{6BE15FD3-BEA8-46C4-81AD-06AE9FCA6FE7}"/>
    <hyperlink ref="AG74" r:id="rId66" display="https://www.ibge.gov.br/cidades-e-estados?c=2103802" xr:uid="{4DC67CD4-BFDE-4481-99A2-BD18F5F7A97F}"/>
    <hyperlink ref="AG75" r:id="rId67" display="https://www.ibge.gov.br/cidades-e-estados?c=2103901" xr:uid="{7170F35B-B2F4-4FAA-9828-37AC49205486}"/>
    <hyperlink ref="AG76" r:id="rId68" display="https://www.ibge.gov.br/cidades-e-estados?c=2104008" xr:uid="{62DC973A-D404-409D-A41E-52F7A999475C}"/>
    <hyperlink ref="AG77" r:id="rId69" display="https://www.ibge.gov.br/cidades-e-estados?c=2104057" xr:uid="{0A5485C0-EB19-45AA-9BC6-622AC589C80F}"/>
    <hyperlink ref="AG78" r:id="rId70" display="https://www.ibge.gov.br/cidades-e-estados?c=2104073" xr:uid="{14ADAABD-A9D9-4328-B667-B5F088209644}"/>
    <hyperlink ref="AG79" r:id="rId71" display="https://www.ibge.gov.br/cidades-e-estados?c=2104081" xr:uid="{680E891C-9EBD-4631-9B41-90616E70A00B}"/>
    <hyperlink ref="AG80" r:id="rId72" display="https://www.ibge.gov.br/cidades-e-estados?c=2104099" xr:uid="{23F8108A-78C8-492A-B798-0EBA909115B1}"/>
    <hyperlink ref="AG81" r:id="rId73" display="https://www.ibge.gov.br/cidades-e-estados?c=2104107" xr:uid="{B9EFC98D-6F3B-4CBE-ABC5-6F3D16AED9D4}"/>
    <hyperlink ref="AG82" r:id="rId74" display="https://www.ibge.gov.br/cidades-e-estados?c=2104206" xr:uid="{D31F33B0-EE98-40B1-8890-F3CB795A9C2B}"/>
    <hyperlink ref="AG83" r:id="rId75" display="https://www.ibge.gov.br/cidades-e-estados?c=2104305" xr:uid="{6BEC464E-3B97-451B-9BCB-199034EE943F}"/>
    <hyperlink ref="AG84" r:id="rId76" display="https://www.ibge.gov.br/cidades-e-estados?c=2104404" xr:uid="{05FEB4EB-C698-43FE-A3F9-41AB27B9A9F6}"/>
    <hyperlink ref="AG85" r:id="rId77" display="https://www.ibge.gov.br/cidades-e-estados?c=2104503" xr:uid="{84A25C8D-03DB-4D09-82B1-D97D8F841C31}"/>
    <hyperlink ref="AG86" r:id="rId78" display="https://www.ibge.gov.br/cidades-e-estados?c=2104552" xr:uid="{3EFD073F-E86E-429D-B3D0-14219005759B}"/>
    <hyperlink ref="AG87" r:id="rId79" display="https://www.ibge.gov.br/cidades-e-estados?c=2104602" xr:uid="{DF42192B-70FE-4548-B335-44E29C6D5F0A}"/>
    <hyperlink ref="AG88" r:id="rId80" display="https://www.ibge.gov.br/cidades-e-estados?c=2104628" xr:uid="{9493266F-AB5A-4C1F-8092-04F7C83DECBA}"/>
    <hyperlink ref="AG89" r:id="rId81" display="https://www.ibge.gov.br/cidades-e-estados?c=2104651" xr:uid="{15430AF8-006A-46A6-9DFB-B10B5CF2FACB}"/>
    <hyperlink ref="AG90" r:id="rId82" display="https://www.ibge.gov.br/cidades-e-estados?c=2104677" xr:uid="{07A90A1C-F9B7-40F3-A967-EF5DDECE0AB4}"/>
    <hyperlink ref="AG91" r:id="rId83" display="https://www.ibge.gov.br/cidades-e-estados?c=2104701" xr:uid="{35119D8B-5C4D-4BC3-B716-3050266A70F4}"/>
    <hyperlink ref="AG92" r:id="rId84" display="https://www.ibge.gov.br/cidades-e-estados?c=2104800" xr:uid="{173FB1DB-C955-43CA-ABEA-F8530A896A6F}"/>
    <hyperlink ref="AG93" r:id="rId85" display="https://www.ibge.gov.br/cidades-e-estados?c=2104909" xr:uid="{3D179012-B2E0-420C-889A-B7095DB18232}"/>
    <hyperlink ref="AG94" r:id="rId86" display="https://www.ibge.gov.br/cidades-e-estados?c=2105005" xr:uid="{DD6363CB-3548-47F0-B575-3F651BE6EAC1}"/>
    <hyperlink ref="AG95" r:id="rId87" display="https://www.ibge.gov.br/cidades-e-estados?c=2105104" xr:uid="{E7838D83-0906-4BBE-A6F9-F681CC7B214D}"/>
    <hyperlink ref="AG96" r:id="rId88" display="https://www.ibge.gov.br/cidades-e-estados?c=2105203" xr:uid="{6B2FA04E-F37E-4BC9-8DE9-BBE17BE49D32}"/>
    <hyperlink ref="AG97" r:id="rId89" display="https://www.ibge.gov.br/cidades-e-estados?c=2105153" xr:uid="{F336AE3E-3DAE-4187-9393-CA7A301EE7F6}"/>
    <hyperlink ref="AG98" r:id="rId90" display="https://www.ibge.gov.br/cidades-e-estados?c=2105302" xr:uid="{6D98FA60-F003-4456-BABD-B369FD4D606E}"/>
    <hyperlink ref="AG99" r:id="rId91" display="https://www.ibge.gov.br/cidades-e-estados?c=2105351" xr:uid="{278046B4-0108-4C05-B467-1AFD9376107E}"/>
    <hyperlink ref="AG100" r:id="rId92" display="https://www.ibge.gov.br/cidades-e-estados?c=2105401" xr:uid="{BBD0E6ED-DDF9-44AA-A339-0563A599CF34}"/>
    <hyperlink ref="AG101" r:id="rId93" display="https://www.ibge.gov.br/cidades-e-estados?c=2105427" xr:uid="{DD14BA70-BE8B-48F1-9707-25A45304BDC4}"/>
    <hyperlink ref="AG102" r:id="rId94" display="https://www.ibge.gov.br/cidades-e-estados?c=2105450" xr:uid="{B187C72E-2591-4A29-B22F-DEA2B09BAB56}"/>
    <hyperlink ref="AG103" r:id="rId95" display="https://www.ibge.gov.br/cidades-e-estados?c=2105476" xr:uid="{08DA840D-BC29-4822-8AEB-502375CCA479}"/>
    <hyperlink ref="AG104" r:id="rId96" display="https://www.ibge.gov.br/cidades-e-estados?c=2105500" xr:uid="{E6E09482-1BA1-480E-A2CB-96E54A3D291A}"/>
    <hyperlink ref="AG105" r:id="rId97" display="https://www.ibge.gov.br/cidades-e-estados?c=2105609" xr:uid="{DBAF1D9F-B440-4283-82EF-1B97E6A881AF}"/>
    <hyperlink ref="AG106" r:id="rId98" display="https://www.ibge.gov.br/cidades-e-estados?c=2105658" xr:uid="{DE2CE519-73F3-4604-83D4-6FBB15FE52DB}"/>
    <hyperlink ref="AG107" r:id="rId99" display="https://www.ibge.gov.br/cidades-e-estados?c=2105906" xr:uid="{FDBE6EC6-0512-4D54-8D63-9EA0FD39D027}"/>
    <hyperlink ref="AG108" r:id="rId100" display="https://www.ibge.gov.br/cidades-e-estados?c=2105708" xr:uid="{CC790BE6-88D0-4CFF-9680-BF8DB3E8B8D1}"/>
    <hyperlink ref="AG109" r:id="rId101" display="https://www.ibge.gov.br/cidades-e-estados?c=2105807" xr:uid="{2D3E9E10-BA13-419B-B680-7B1CE65EC72F}"/>
    <hyperlink ref="AG110" r:id="rId102" display="https://www.ibge.gov.br/cidades-e-estados?c=2105948" xr:uid="{921CD81C-1EAD-40F3-BC0B-14B8D57465DA}"/>
    <hyperlink ref="AG111" r:id="rId103" display="https://www.ibge.gov.br/cidades-e-estados?c=2105963" xr:uid="{51A97591-E60C-4C3A-B24D-099F237229DC}"/>
    <hyperlink ref="AG112" r:id="rId104" display="https://www.ibge.gov.br/cidades-e-estados?c=2105922" xr:uid="{D7A934DA-5787-4404-9BE4-62093EDA7F5A}"/>
    <hyperlink ref="AG113" r:id="rId105" display="https://www.ibge.gov.br/cidades-e-estados?c=2105989" xr:uid="{B9714576-3C46-4E0B-9EE3-A48D9FA9DCEB}"/>
    <hyperlink ref="AG114" r:id="rId106" display="https://www.ibge.gov.br/cidades-e-estados?c=2106003" xr:uid="{27A15A88-C4E2-44B8-88FD-754E0B84B3FE}"/>
    <hyperlink ref="AG115" r:id="rId107" display="https://www.ibge.gov.br/cidades-e-estados?c=2106102" xr:uid="{2121B857-7568-4D3F-951B-43495E0A5079}"/>
    <hyperlink ref="AG116" r:id="rId108" display="https://www.ibge.gov.br/cidades-e-estados?c=2106201" xr:uid="{130EAAF6-1CD1-48E2-AE54-54CF35D5E7F8}"/>
    <hyperlink ref="AG117" r:id="rId109" display="https://www.ibge.gov.br/cidades-e-estados?c=2106300" xr:uid="{F8D6CC28-A16F-4112-8989-3B9265CD7EFD}"/>
    <hyperlink ref="AG118" r:id="rId110" display="https://www.ibge.gov.br/cidades-e-estados?c=2106326" xr:uid="{1D132C2C-6DCF-4E65-AC74-41C19AAB7C43}"/>
    <hyperlink ref="AG119" r:id="rId111" display="https://www.ibge.gov.br/cidades-e-estados?c=2106359" xr:uid="{758D3EB2-7198-4E11-9320-E6887D790FAB}"/>
    <hyperlink ref="AG120" r:id="rId112" display="https://www.ibge.gov.br/cidades-e-estados?c=2106375" xr:uid="{F37DED64-4C0A-4AC1-8A70-3C95B52B4B7D}"/>
    <hyperlink ref="AG121" r:id="rId113" display="https://www.ibge.gov.br/cidades-e-estados?c=2106409" xr:uid="{531965C3-D37B-47E1-8C98-73DEF8BDCA39}"/>
    <hyperlink ref="AG122" r:id="rId114" display="https://www.ibge.gov.br/cidades-e-estados?c=2106508" xr:uid="{116C037C-55D6-4C38-9343-3CB8605A7DBC}"/>
    <hyperlink ref="AG123" r:id="rId115" display="https://www.ibge.gov.br/cidades-e-estados?c=2106607" xr:uid="{DFB81454-382F-4728-A139-64B624F9601F}"/>
    <hyperlink ref="AG124" r:id="rId116" display="https://www.ibge.gov.br/cidades-e-estados?c=2106631" xr:uid="{62795476-0613-4DAF-B340-455A4FBBD04C}"/>
    <hyperlink ref="AG125" r:id="rId117" display="https://www.ibge.gov.br/cidades-e-estados?c=2106672" xr:uid="{91A95689-4294-4E0B-AE0B-D7B7DCE98FF8}"/>
    <hyperlink ref="AG126" r:id="rId118" display="https://www.ibge.gov.br/cidades-e-estados?c=2106706" xr:uid="{5878676E-1A88-4159-8F00-B3540D501A7B}"/>
    <hyperlink ref="AG127" r:id="rId119" display="https://www.ibge.gov.br/cidades-e-estados?c=2106755" xr:uid="{0063E8A5-BFCB-4467-AF03-B1AC428C346D}"/>
    <hyperlink ref="AG128" r:id="rId120" display="https://www.ibge.gov.br/cidades-e-estados?c=2106805" xr:uid="{BC8B69D6-48D4-45F4-AE8C-9BBF080BBF66}"/>
    <hyperlink ref="AG129" r:id="rId121" display="https://www.ibge.gov.br/cidades-e-estados?c=2106904" xr:uid="{0E5645C7-37F7-4524-A9DB-438F6CC71CF9}"/>
    <hyperlink ref="AG130" r:id="rId122" display="https://www.ibge.gov.br/cidades-e-estados?c=2107001" xr:uid="{95236F7F-57A9-49FF-8CAF-8D67B192DF37}"/>
    <hyperlink ref="AG131" r:id="rId123" display="https://www.ibge.gov.br/cidades-e-estados?c=2107100" xr:uid="{0877D02A-811C-43C3-AA99-CBD41499F5D1}"/>
    <hyperlink ref="AG132" r:id="rId124" display="https://www.ibge.gov.br/cidades-e-estados?c=2107209" xr:uid="{70E0291B-B20F-482E-B153-4EC8245539E2}"/>
    <hyperlink ref="AG133" r:id="rId125" display="https://www.ibge.gov.br/cidades-e-estados?c=2107258" xr:uid="{7E6B2152-A80F-4FD0-ACE3-AFFCAAE92DC2}"/>
    <hyperlink ref="AG134" r:id="rId126" display="https://www.ibge.gov.br/cidades-e-estados?c=2107308" xr:uid="{74F347C1-033D-4CA2-88BD-6B214103337C}"/>
    <hyperlink ref="AG135" r:id="rId127" display="https://www.ibge.gov.br/cidades-e-estados?c=2107357" xr:uid="{D0896B29-CEBF-4312-9935-27722C1F880E}"/>
    <hyperlink ref="AG136" r:id="rId128" display="https://www.ibge.gov.br/cidades-e-estados?c=2107407" xr:uid="{D2443030-D9C6-4529-8F97-C8E1CE2954D7}"/>
    <hyperlink ref="AG137" r:id="rId129" display="https://www.ibge.gov.br/cidades-e-estados?c=2107456" xr:uid="{9C549971-24A7-4FA3-B426-BD0EB70851CE}"/>
    <hyperlink ref="AG138" r:id="rId130" display="https://www.ibge.gov.br/cidades-e-estados?c=2107506" xr:uid="{EC1184E8-2543-4F92-8626-9FC33B49C627}"/>
    <hyperlink ref="AG139" r:id="rId131" display="https://www.ibge.gov.br/cidades-e-estados?c=2107605" xr:uid="{FBE3941B-C2AB-457F-B95D-5CAAC0B5EC6E}"/>
    <hyperlink ref="AG140" r:id="rId132" display="https://www.ibge.gov.br/cidades-e-estados?c=2107704" xr:uid="{84A63DA0-9F37-468F-96AF-9259BAFD56D5}"/>
    <hyperlink ref="AG141" r:id="rId133" display="https://www.ibge.gov.br/cidades-e-estados?c=2107803" xr:uid="{6BFA349C-8AE3-471D-8FEF-A8B0A7897FDF}"/>
    <hyperlink ref="AG142" r:id="rId134" display="https://www.ibge.gov.br/cidades-e-estados?c=2107902" xr:uid="{596AFEF4-0F9D-4D9E-A5FD-D39A3BFA4939}"/>
    <hyperlink ref="AG143" r:id="rId135" display="https://www.ibge.gov.br/cidades-e-estados?c=2108009" xr:uid="{61EFCBA4-3F10-4A9C-923D-635B10F01F30}"/>
    <hyperlink ref="AG144" r:id="rId136" display="https://www.ibge.gov.br/cidades-e-estados?c=2108058" xr:uid="{EE323908-ADCD-403A-B9FE-30F0AE66E71D}"/>
    <hyperlink ref="AG145" r:id="rId137" display="https://www.ibge.gov.br/cidades-e-estados?c=2108108" xr:uid="{94565DFB-016C-421E-A2CD-B30ECD37D48E}"/>
    <hyperlink ref="AG146" r:id="rId138" display="https://www.ibge.gov.br/cidades-e-estados?c=2108207" xr:uid="{0F6E06FD-9C4A-48AC-8746-2109FF1E0B15}"/>
    <hyperlink ref="AG147" r:id="rId139" display="https://www.ibge.gov.br/cidades-e-estados?c=2108256" xr:uid="{22F82027-D14D-4C5B-A646-F14C701D5774}"/>
    <hyperlink ref="AG148" r:id="rId140" display="https://www.ibge.gov.br/cidades-e-estados?c=2108306" xr:uid="{048E91E2-9FB4-4E2C-80FE-F4BFD16F6EF4}"/>
    <hyperlink ref="AG149" r:id="rId141" display="https://www.ibge.gov.br/cidades-e-estados?c=2108405" xr:uid="{1E7F902E-70BA-41B9-BFD3-134787983CAC}"/>
    <hyperlink ref="AG150" r:id="rId142" display="https://www.ibge.gov.br/cidades-e-estados?c=2108454" xr:uid="{DC553308-798D-4446-B59D-D7A8AA39B487}"/>
    <hyperlink ref="AG151" r:id="rId143" display="https://www.ibge.gov.br/cidades-e-estados?c=2108504" xr:uid="{03B5C002-69F8-4ECE-B854-F0F5AAD386C3}"/>
    <hyperlink ref="AG152" r:id="rId144" display="https://www.ibge.gov.br/cidades-e-estados?c=2108603" xr:uid="{8FAE79FD-424E-4F8F-9554-C5829B85EDF1}"/>
    <hyperlink ref="AG153" r:id="rId145" display="https://www.ibge.gov.br/cidades-e-estados?c=2108702" xr:uid="{93DBBB9A-DFCD-4277-924B-EB55C5C05319}"/>
    <hyperlink ref="AG154" r:id="rId146" display="https://www.ibge.gov.br/cidades-e-estados?c=2108801" xr:uid="{3EBB240D-5CD7-455A-9912-A33FEAE336EE}"/>
    <hyperlink ref="AG155" r:id="rId147" display="https://www.ibge.gov.br/cidades-e-estados?c=2108900" xr:uid="{80215598-BD33-48A7-B1D7-D0EF0299B6F7}"/>
    <hyperlink ref="AG156" r:id="rId148" display="https://www.ibge.gov.br/cidades-e-estados?c=2109007" xr:uid="{38433640-E7DA-4880-9504-867677B92548}"/>
    <hyperlink ref="AG157" r:id="rId149" display="https://www.ibge.gov.br/cidades-e-estados?c=2109056" xr:uid="{65C75153-27B2-4380-8AD5-60CA165C7D46}"/>
    <hyperlink ref="AG158" r:id="rId150" display="https://www.ibge.gov.br/cidades-e-estados?c=2109106" xr:uid="{6568E2AA-8445-47E2-B895-2FEC4F907B27}"/>
    <hyperlink ref="AG159" r:id="rId151" display="https://www.ibge.gov.br/cidades-e-estados?c=2109205" xr:uid="{C6AF38E8-D574-44B1-A5F3-C229B2802C36}"/>
    <hyperlink ref="AG160" r:id="rId152" display="https://www.ibge.gov.br/cidades-e-estados?c=2109239" xr:uid="{47B4AFA9-5E91-468E-85C1-359DAF50FA96}"/>
    <hyperlink ref="AG161" r:id="rId153" display="https://www.ibge.gov.br/cidades-e-estados?c=2109270" xr:uid="{01DC278E-6E32-4534-A0E1-93BAFAC6B8EB}"/>
    <hyperlink ref="AG162" r:id="rId154" display="https://www.ibge.gov.br/cidades-e-estados?c=2109304" xr:uid="{D3DFD442-5B42-424D-BA54-6DB6461B477D}"/>
    <hyperlink ref="AG163" r:id="rId155" display="https://www.ibge.gov.br/cidades-e-estados?c=2109403" xr:uid="{BB9F91B9-5F2A-4EFD-8960-F7E5488731EC}"/>
    <hyperlink ref="AG164" r:id="rId156" display="https://www.ibge.gov.br/cidades-e-estados?c=2109452" xr:uid="{A6C5E245-9C24-4566-804C-E14F27AE07CF}"/>
    <hyperlink ref="AG165" r:id="rId157" display="https://www.ibge.gov.br/cidades-e-estados?c=2109502" xr:uid="{AB3ED511-F4B6-432E-A50F-B1937F797C25}"/>
    <hyperlink ref="AG166" r:id="rId158" display="https://www.ibge.gov.br/cidades-e-estados?c=2109551" xr:uid="{A2458C51-678B-44D5-88D2-6A2AE6E70029}"/>
    <hyperlink ref="AG167" r:id="rId159" display="https://www.ibge.gov.br/cidades-e-estados?c=2109601" xr:uid="{03D76BC7-9ED0-4759-97DA-80F567178E69}"/>
    <hyperlink ref="AG168" r:id="rId160" display="https://www.ibge.gov.br/cidades-e-estados?c=2109700" xr:uid="{E9505D6A-2FBE-439B-9E6C-B1047FA75790}"/>
    <hyperlink ref="AG169" r:id="rId161" display="https://www.ibge.gov.br/cidades-e-estados?c=2109759" xr:uid="{853DD38D-7743-48DE-A2F3-1F08AFCAB611}"/>
    <hyperlink ref="AG170" r:id="rId162" display="https://www.ibge.gov.br/cidades-e-estados?c=2109809" xr:uid="{51D6D543-25B1-4FB1-8A24-D6922177BFC9}"/>
    <hyperlink ref="AG171" r:id="rId163" display="https://www.ibge.gov.br/cidades-e-estados?c=2109908" xr:uid="{A305AD67-7A4D-4C7E-8486-2335DF2A63AA}"/>
    <hyperlink ref="AG172" r:id="rId164" display="https://www.ibge.gov.br/cidades-e-estados?c=2110005" xr:uid="{A0EA7E8D-B922-4B88-A2F4-41476F7E643B}"/>
    <hyperlink ref="AG173" r:id="rId165" display="https://www.ibge.gov.br/cidades-e-estados?c=2110039" xr:uid="{F055082A-C6B5-4309-8F95-BC150DC720F4}"/>
    <hyperlink ref="AG174" r:id="rId166" display="https://www.ibge.gov.br/cidades-e-estados?c=2110104" xr:uid="{E9F3D7D4-8F8C-442E-AD7A-C069E129401D}"/>
    <hyperlink ref="AG175" r:id="rId167" display="https://www.ibge.gov.br/cidades-e-estados?c=2110203" xr:uid="{4EEC3ACE-C420-4C59-9F6E-AE156F24558E}"/>
    <hyperlink ref="AG176" r:id="rId168" display="https://www.ibge.gov.br/cidades-e-estados?c=2110237" xr:uid="{625399E8-CA28-4168-98DF-682C4E7B5C2F}"/>
    <hyperlink ref="AG177" r:id="rId169" display="https://www.ibge.gov.br/cidades-e-estados?c=2110278" xr:uid="{6F6B1569-B0EE-4EAE-B93A-00815FAA3494}"/>
    <hyperlink ref="AG178" r:id="rId170" display="https://www.ibge.gov.br/cidades-e-estados?c=2110302" xr:uid="{288214CA-6735-4C57-833B-0E340A9C6A43}"/>
    <hyperlink ref="AG179" r:id="rId171" display="https://www.ibge.gov.br/cidades-e-estados?c=2110401" xr:uid="{E24ACD82-99D5-4167-94A8-1D45A698C9C2}"/>
    <hyperlink ref="AG180" r:id="rId172" display="https://www.ibge.gov.br/cidades-e-estados?c=2110500" xr:uid="{5FC8163C-5BAA-4BDC-A737-D3493927FAED}"/>
    <hyperlink ref="AG181" r:id="rId173" display="https://www.ibge.gov.br/cidades-e-estados?c=2110609" xr:uid="{0B27B9B7-4308-4B0E-AC3E-2208BD3DC994}"/>
    <hyperlink ref="AG182" r:id="rId174" display="https://www.ibge.gov.br/cidades-e-estados?c=2110658" xr:uid="{860F4F19-EA88-4EAF-B727-BB28C9B714B9}"/>
    <hyperlink ref="AG183" r:id="rId175" display="https://www.ibge.gov.br/cidades-e-estados?c=2110708" xr:uid="{CE70B13B-6814-494E-B5BC-D036508CBDB9}"/>
    <hyperlink ref="AG184" r:id="rId176" display="https://www.ibge.gov.br/cidades-e-estados?c=2110807" xr:uid="{55D52138-0B96-40AF-B57F-7D84F664F760}"/>
    <hyperlink ref="AG185" r:id="rId177" display="https://www.ibge.gov.br/cidades-e-estados?c=2110856" xr:uid="{27F90687-A475-4DBF-A08C-309B71F9F2F8}"/>
    <hyperlink ref="AG186" r:id="rId178" display="https://www.ibge.gov.br/cidades-e-estados?c=2110906" xr:uid="{D6B0765E-828F-4912-B630-409F063D6839}"/>
    <hyperlink ref="AG187" r:id="rId179" display="https://www.ibge.gov.br/cidades-e-estados?c=2111003" xr:uid="{5A503861-8CA8-415E-BA7F-DA8E3CE9BC4B}"/>
    <hyperlink ref="AG188" r:id="rId180" display="https://www.ibge.gov.br/cidades-e-estados?c=2111029" xr:uid="{5085C61B-76D0-400B-8736-2E7D7A1A621A}"/>
    <hyperlink ref="AG189" r:id="rId181" display="https://www.ibge.gov.br/cidades-e-estados?c=2111052" xr:uid="{F040BA44-8AC8-49C2-B6FB-D090BBF082C6}"/>
    <hyperlink ref="AG190" r:id="rId182" display="https://www.ibge.gov.br/cidades-e-estados?c=2111078" xr:uid="{C97936C5-7F10-4856-94EF-0E62962997B1}"/>
    <hyperlink ref="AG191" r:id="rId183" display="https://www.ibge.gov.br/cidades-e-estados?c=2111102" xr:uid="{8216A78A-6445-4883-8633-30A9366A8E7D}"/>
    <hyperlink ref="AG192" r:id="rId184" display="https://www.ibge.gov.br/cidades-e-estados?c=2111201" xr:uid="{D1AEF4E9-51C5-472C-86E6-E5BDFB2798F2}"/>
    <hyperlink ref="AG193" r:id="rId185" display="https://www.ibge.gov.br/cidades-e-estados?c=2111250" xr:uid="{0104A46B-91DF-4AD1-9C06-B584921302C9}"/>
    <hyperlink ref="AG194" r:id="rId186" display="https://www.ibge.gov.br/cidades-e-estados?c=2111300" xr:uid="{591E4642-C534-469E-93C7-2FD0FE3DAA60}"/>
    <hyperlink ref="AG195" r:id="rId187" display="https://www.ibge.gov.br/cidades-e-estados?c=2111409" xr:uid="{31CCA3A9-7EA1-4FDC-A8B8-151B8430C1AA}"/>
    <hyperlink ref="AG196" r:id="rId188" display="https://www.ibge.gov.br/cidades-e-estados?c=2111508" xr:uid="{48C1272F-C604-41CA-9645-0F1EBFADBF95}"/>
    <hyperlink ref="AG197" r:id="rId189" display="https://www.ibge.gov.br/cidades-e-estados?c=2111532" xr:uid="{9BB93C77-FA43-452B-A603-E12F439CDF45}"/>
    <hyperlink ref="AG198" r:id="rId190" display="https://www.ibge.gov.br/cidades-e-estados?c=2111573" xr:uid="{0973E8B1-F118-4BBD-A6C2-CF27BC0F01D3}"/>
    <hyperlink ref="AG199" r:id="rId191" display="https://www.ibge.gov.br/cidades-e-estados?c=2111607" xr:uid="{FDE3DEED-B0B1-418D-A7AF-BC8EFA291D1F}"/>
    <hyperlink ref="AG200" r:id="rId192" display="https://www.ibge.gov.br/cidades-e-estados?c=2111631" xr:uid="{52A3E5EE-5B48-4E39-BAAC-E0E83E62BC63}"/>
    <hyperlink ref="AG201" r:id="rId193" display="https://www.ibge.gov.br/cidades-e-estados?c=2111672" xr:uid="{1D2A4237-D537-4DC2-A02E-7E4C54C39B0B}"/>
    <hyperlink ref="AG202" r:id="rId194" display="https://www.ibge.gov.br/cidades-e-estados?c=2111706" xr:uid="{573E482E-42AE-4AB9-B292-A3C6E514B95E}"/>
    <hyperlink ref="AG203" r:id="rId195" display="https://www.ibge.gov.br/cidades-e-estados?c=2111722" xr:uid="{537B2588-E54A-498D-A19E-22A13D6D7829}"/>
    <hyperlink ref="AG204" r:id="rId196" display="https://www.ibge.gov.br/cidades-e-estados?c=2111748" xr:uid="{9E76B080-854E-4C7D-BFBF-910A8A85191F}"/>
    <hyperlink ref="AG205" r:id="rId197" display="https://www.ibge.gov.br/cidades-e-estados?c=2111763" xr:uid="{DD856C35-C746-435E-ACA8-452D4AE2E682}"/>
    <hyperlink ref="AG206" r:id="rId198" display="https://www.ibge.gov.br/cidades-e-estados?c=2111789" xr:uid="{A2E9173A-199A-4000-9C86-C641667803EE}"/>
    <hyperlink ref="AG207" r:id="rId199" display="https://www.ibge.gov.br/cidades-e-estados?c=2111805" xr:uid="{5EF04548-FF5E-4843-B399-C1357308E0BD}"/>
    <hyperlink ref="AG208" r:id="rId200" display="https://www.ibge.gov.br/cidades-e-estados?c=2111904" xr:uid="{6910B844-11A9-4440-81B4-CB129090176F}"/>
    <hyperlink ref="AG209" r:id="rId201" display="https://www.ibge.gov.br/cidades-e-estados?c=2111953" xr:uid="{3DC2F4A5-ED72-4B66-B50D-C5EAB6C6FDF0}"/>
    <hyperlink ref="AG210" r:id="rId202" display="https://www.ibge.gov.br/cidades-e-estados?c=2112001" xr:uid="{F0669327-2B22-4068-97C1-55CB2DE95CBC}"/>
    <hyperlink ref="AG211" r:id="rId203" display="https://www.ibge.gov.br/cidades-e-estados?c=2112100" xr:uid="{AFC7C031-B7C4-44EA-840A-A75D6562AF16}"/>
    <hyperlink ref="AG212" r:id="rId204" display="https://www.ibge.gov.br/cidades-e-estados?c=2112209" xr:uid="{9C84FD0E-4B8A-45D2-846E-773270C69C68}"/>
    <hyperlink ref="AG213" r:id="rId205" display="https://www.ibge.gov.br/cidades-e-estados?c=2112233" xr:uid="{72249AFE-5F32-4930-8BD4-A95F65A78CEF}"/>
    <hyperlink ref="AG214" r:id="rId206" display="https://www.ibge.gov.br/cidades-e-estados?c=2112274" xr:uid="{5AE31ED1-4D12-486C-A7CD-84DECBED24BE}"/>
    <hyperlink ref="AG215" r:id="rId207" display="https://www.ibge.gov.br/cidades-e-estados?c=2112308" xr:uid="{3398367C-B683-4588-AE42-0D8883B50E78}"/>
    <hyperlink ref="AG216" r:id="rId208" display="https://www.ibge.gov.br/cidades-e-estados?c=2112407" xr:uid="{E629294C-6977-4D14-BFCB-775DB03F1170}"/>
    <hyperlink ref="AG217" r:id="rId209" display="https://www.ibge.gov.br/cidades-e-estados?c=2112456" xr:uid="{377022CE-979F-4A5F-AE3C-F8AFBF3C0256}"/>
    <hyperlink ref="AG218" r:id="rId210" display="https://www.ibge.gov.br/cidades-e-estados?c=2112506" xr:uid="{EF7A3E12-182E-492C-9FBA-C83D5E38AF4B}"/>
    <hyperlink ref="AG219" r:id="rId211" display="https://www.ibge.gov.br/cidades-e-estados?c=2112605" xr:uid="{6D1A7FD4-4509-4200-9AED-B0C246870C24}"/>
    <hyperlink ref="AG220" r:id="rId212" display="https://www.ibge.gov.br/cidades-e-estados?c=2112704" xr:uid="{BB97A705-A778-48DE-B918-E2C84097778E}"/>
    <hyperlink ref="AG221" r:id="rId213" display="https://www.ibge.gov.br/cidades-e-estados?c=2112803" xr:uid="{0C52D157-1561-4496-8103-4BB6BA4A3E65}"/>
    <hyperlink ref="AG222" r:id="rId214" display="https://www.ibge.gov.br/cidades-e-estados?c=2112852" xr:uid="{564E2088-CBA5-46D2-AB96-20A5042585DE}"/>
    <hyperlink ref="AG223" r:id="rId215" display="https://www.ibge.gov.br/cidades-e-estados?c=2112902" xr:uid="{AF31144C-3468-445E-8BAE-3C3DD0223CFD}"/>
    <hyperlink ref="AG224" r:id="rId216" display="https://www.ibge.gov.br/cidades-e-estados?c=2113009" xr:uid="{32DC10D1-2BE7-4CD4-B681-0B270A5D66DD}"/>
    <hyperlink ref="AG225" r:id="rId217" display="https://www.ibge.gov.br/cidades-e-estados?c=2114007" xr:uid="{31F58F07-1CC4-45AA-B3D5-7639776CA895}"/>
  </hyperlinks>
  <pageMargins left="0.511811024" right="0.511811024" top="0.78740157499999996" bottom="0.78740157499999996" header="0.31496062000000002" footer="0.31496062000000002"/>
  <pageSetup paperSize="9" orientation="portrait" r:id="rId218"/>
  <legacyDrawing r:id="rId219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17" width="13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3" t="s">
        <v>956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ILUMINAÇÃO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1" t="str">
        <f>IF(ISBLANK('IlumCusto (ORÇ)'!C8)," ",'IlumCusto (ORÇ)'!C8)</f>
        <v xml:space="preserve"> </v>
      </c>
      <c r="D8" s="1122"/>
      <c r="E8" s="1122"/>
      <c r="F8" s="1122"/>
      <c r="G8" s="1122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21" t="str">
        <f>IF(ISBLANK('IlumCusto (ORÇ)'!C9)," ",'IlumCusto (ORÇ)'!C9)</f>
        <v xml:space="preserve"> </v>
      </c>
      <c r="D9" s="1122"/>
      <c r="E9" s="1122"/>
      <c r="F9" s="1122"/>
      <c r="G9" s="1122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9" t="str">
        <f t="shared" ref="Q9:Q72" si="3">IF(OR(C9=0,C9=""),"",C9)</f>
        <v xml:space="preserve"> </v>
      </c>
      <c r="R9" s="1119"/>
      <c r="S9" s="1119"/>
      <c r="T9" s="1119"/>
      <c r="U9" s="1120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25">
      <c r="B10" s="165">
        <v>3</v>
      </c>
      <c r="C10" s="1121" t="str">
        <f>IF(ISBLANK('IlumCusto (ORÇ)'!C10)," ",'IlumCusto (ORÇ)'!C10)</f>
        <v xml:space="preserve"> </v>
      </c>
      <c r="D10" s="1122"/>
      <c r="E10" s="1122"/>
      <c r="F10" s="1122"/>
      <c r="G10" s="1122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21" t="str">
        <f>IF(ISBLANK('IlumCusto (ORÇ)'!C11)," ",'IlumCusto (ORÇ)'!C11)</f>
        <v xml:space="preserve"> </v>
      </c>
      <c r="D11" s="1122"/>
      <c r="E11" s="1122"/>
      <c r="F11" s="1122"/>
      <c r="G11" s="1122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21" t="str">
        <f>IF(ISBLANK('IlumCusto (ORÇ)'!C12)," ",'IlumCusto (ORÇ)'!C12)</f>
        <v xml:space="preserve"> </v>
      </c>
      <c r="D12" s="1122"/>
      <c r="E12" s="1122"/>
      <c r="F12" s="1122"/>
      <c r="G12" s="1122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21" t="str">
        <f>IF(ISBLANK('IlumCusto (ORÇ)'!C13)," ",'IlumCusto (ORÇ)'!C13)</f>
        <v xml:space="preserve"> </v>
      </c>
      <c r="D13" s="1122"/>
      <c r="E13" s="1122"/>
      <c r="F13" s="1122"/>
      <c r="G13" s="1122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21" t="str">
        <f>IF(ISBLANK('IlumCusto (ORÇ)'!C14)," ",'IlumCusto (ORÇ)'!C14)</f>
        <v xml:space="preserve"> </v>
      </c>
      <c r="D14" s="1122"/>
      <c r="E14" s="1122"/>
      <c r="F14" s="1122"/>
      <c r="G14" s="1122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21" t="str">
        <f>IF(ISBLANK('IlumCusto (ORÇ)'!C15)," ",'IlumCusto (ORÇ)'!C15)</f>
        <v xml:space="preserve"> </v>
      </c>
      <c r="D15" s="1122"/>
      <c r="E15" s="1122"/>
      <c r="F15" s="1122"/>
      <c r="G15" s="1122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21" t="str">
        <f>IF(ISBLANK('IlumCusto (ORÇ)'!C16)," ",'IlumCusto (ORÇ)'!C16)</f>
        <v xml:space="preserve"> </v>
      </c>
      <c r="D16" s="1122"/>
      <c r="E16" s="1122"/>
      <c r="F16" s="1122"/>
      <c r="G16" s="1122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25">
      <c r="B17" s="167">
        <v>10</v>
      </c>
      <c r="C17" s="1121" t="str">
        <f>IF(ISBLANK('IlumCusto (ORÇ)'!C17)," ",'IlumCusto (ORÇ)'!C17)</f>
        <v xml:space="preserve"> </v>
      </c>
      <c r="D17" s="1122"/>
      <c r="E17" s="1122"/>
      <c r="F17" s="1122"/>
      <c r="G17" s="1122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25">
      <c r="B18" s="165">
        <v>11</v>
      </c>
      <c r="C18" s="1121" t="str">
        <f>IF(ISBLANK('IlumCusto (ORÇ)'!C18)," ",'IlumCusto (ORÇ)'!C18)</f>
        <v xml:space="preserve"> </v>
      </c>
      <c r="D18" s="1122"/>
      <c r="E18" s="1122"/>
      <c r="F18" s="1122"/>
      <c r="G18" s="1122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25">
      <c r="B19" s="167">
        <v>12</v>
      </c>
      <c r="C19" s="1121" t="str">
        <f>IF(ISBLANK('IlumCusto (ORÇ)'!C19)," ",'IlumCusto (ORÇ)'!C19)</f>
        <v xml:space="preserve"> </v>
      </c>
      <c r="D19" s="1122"/>
      <c r="E19" s="1122"/>
      <c r="F19" s="1122"/>
      <c r="G19" s="1122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25">
      <c r="B20" s="165">
        <v>13</v>
      </c>
      <c r="C20" s="1121" t="str">
        <f>IF(ISBLANK('IlumCusto (ORÇ)'!C20)," ",'IlumCusto (ORÇ)'!C20)</f>
        <v xml:space="preserve"> </v>
      </c>
      <c r="D20" s="1122"/>
      <c r="E20" s="1122"/>
      <c r="F20" s="1122"/>
      <c r="G20" s="1122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25">
      <c r="B21" s="167">
        <v>14</v>
      </c>
      <c r="C21" s="1121" t="str">
        <f>IF(ISBLANK('IlumCusto (ORÇ)'!C21)," ",'IlumCusto (ORÇ)'!C21)</f>
        <v xml:space="preserve"> </v>
      </c>
      <c r="D21" s="1122"/>
      <c r="E21" s="1122"/>
      <c r="F21" s="1122"/>
      <c r="G21" s="1122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25">
      <c r="B22" s="165">
        <v>15</v>
      </c>
      <c r="C22" s="1121" t="str">
        <f>IF(ISBLANK('IlumCusto (ORÇ)'!C22)," ",'IlumCusto (ORÇ)'!C22)</f>
        <v xml:space="preserve"> </v>
      </c>
      <c r="D22" s="1122"/>
      <c r="E22" s="1122"/>
      <c r="F22" s="1122"/>
      <c r="G22" s="1122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25">
      <c r="B23" s="167">
        <v>16</v>
      </c>
      <c r="C23" s="1121" t="str">
        <f>IF(ISBLANK('IlumCusto (ORÇ)'!C23)," ",'IlumCusto (ORÇ)'!C23)</f>
        <v xml:space="preserve"> </v>
      </c>
      <c r="D23" s="1122"/>
      <c r="E23" s="1122"/>
      <c r="F23" s="1122"/>
      <c r="G23" s="1122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25">
      <c r="B24" s="165">
        <v>17</v>
      </c>
      <c r="C24" s="1121" t="str">
        <f>IF(ISBLANK('IlumCusto (ORÇ)'!C24)," ",'IlumCusto (ORÇ)'!C24)</f>
        <v xml:space="preserve"> </v>
      </c>
      <c r="D24" s="1122"/>
      <c r="E24" s="1122"/>
      <c r="F24" s="1122"/>
      <c r="G24" s="1122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25">
      <c r="B25" s="167">
        <v>18</v>
      </c>
      <c r="C25" s="1121" t="str">
        <f>IF(ISBLANK('IlumCusto (ORÇ)'!C25)," ",'IlumCusto (ORÇ)'!C25)</f>
        <v xml:space="preserve"> </v>
      </c>
      <c r="D25" s="1122"/>
      <c r="E25" s="1122"/>
      <c r="F25" s="1122"/>
      <c r="G25" s="1122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25">
      <c r="B26" s="165">
        <v>19</v>
      </c>
      <c r="C26" s="1121" t="str">
        <f>IF(ISBLANK('IlumCusto (ORÇ)'!C26)," ",'IlumCusto (ORÇ)'!C26)</f>
        <v xml:space="preserve"> </v>
      </c>
      <c r="D26" s="1122"/>
      <c r="E26" s="1122"/>
      <c r="F26" s="1122"/>
      <c r="G26" s="1122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25">
      <c r="B27" s="167">
        <v>20</v>
      </c>
      <c r="C27" s="1121" t="str">
        <f>IF(ISBLANK('IlumCusto (ORÇ)'!C27)," ",'IlumCusto (ORÇ)'!C27)</f>
        <v xml:space="preserve"> </v>
      </c>
      <c r="D27" s="1122"/>
      <c r="E27" s="1122"/>
      <c r="F27" s="1122"/>
      <c r="G27" s="1122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25">
      <c r="B28" s="165">
        <v>21</v>
      </c>
      <c r="C28" s="1121" t="str">
        <f>IF(ISBLANK('IlumCusto (ORÇ)'!C28)," ",'IlumCusto (ORÇ)'!C28)</f>
        <v xml:space="preserve"> </v>
      </c>
      <c r="D28" s="1122"/>
      <c r="E28" s="1122"/>
      <c r="F28" s="1122"/>
      <c r="G28" s="1122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25">
      <c r="B29" s="167">
        <v>22</v>
      </c>
      <c r="C29" s="1121" t="str">
        <f>IF(ISBLANK('IlumCusto (ORÇ)'!C29)," ",'IlumCusto (ORÇ)'!C29)</f>
        <v xml:space="preserve"> </v>
      </c>
      <c r="D29" s="1122"/>
      <c r="E29" s="1122"/>
      <c r="F29" s="1122"/>
      <c r="G29" s="1122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25">
      <c r="B30" s="165">
        <v>23</v>
      </c>
      <c r="C30" s="1121" t="str">
        <f>IF(ISBLANK('IlumCusto (ORÇ)'!C30)," ",'IlumCusto (ORÇ)'!C30)</f>
        <v xml:space="preserve"> </v>
      </c>
      <c r="D30" s="1122"/>
      <c r="E30" s="1122"/>
      <c r="F30" s="1122"/>
      <c r="G30" s="1122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25">
      <c r="B31" s="167">
        <v>24</v>
      </c>
      <c r="C31" s="1121" t="str">
        <f>IF(ISBLANK('IlumCusto (ORÇ)'!C31)," ",'IlumCusto (ORÇ)'!C31)</f>
        <v xml:space="preserve"> </v>
      </c>
      <c r="D31" s="1122"/>
      <c r="E31" s="1122"/>
      <c r="F31" s="1122"/>
      <c r="G31" s="1122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25">
      <c r="B32" s="165">
        <v>25</v>
      </c>
      <c r="C32" s="1121" t="str">
        <f>IF(ISBLANK('IlumCusto (ORÇ)'!C32)," ",'IlumCusto (ORÇ)'!C32)</f>
        <v xml:space="preserve"> </v>
      </c>
      <c r="D32" s="1122"/>
      <c r="E32" s="1122"/>
      <c r="F32" s="1122"/>
      <c r="G32" s="1122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21" t="str">
        <f>IF(ISBLANK('IlumCusto (ORÇ)'!C33)," ",'IlumCusto (ORÇ)'!C33)</f>
        <v xml:space="preserve"> </v>
      </c>
      <c r="D33" s="1122"/>
      <c r="E33" s="1122"/>
      <c r="F33" s="1122"/>
      <c r="G33" s="1122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25">
      <c r="B34" s="165">
        <v>27</v>
      </c>
      <c r="C34" s="1121" t="str">
        <f>IF(ISBLANK('IlumCusto (ORÇ)'!C34)," ",'IlumCusto (ORÇ)'!C34)</f>
        <v xml:space="preserve"> </v>
      </c>
      <c r="D34" s="1122"/>
      <c r="E34" s="1122"/>
      <c r="F34" s="1122"/>
      <c r="G34" s="1122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25">
      <c r="B35" s="167">
        <v>28</v>
      </c>
      <c r="C35" s="1121" t="str">
        <f>IF(ISBLANK('IlumCusto (ORÇ)'!C35)," ",'IlumCusto (ORÇ)'!C35)</f>
        <v xml:space="preserve"> </v>
      </c>
      <c r="D35" s="1122"/>
      <c r="E35" s="1122"/>
      <c r="F35" s="1122"/>
      <c r="G35" s="1122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25">
      <c r="B36" s="165">
        <v>29</v>
      </c>
      <c r="C36" s="1121" t="str">
        <f>IF(ISBLANK('IlumCusto (ORÇ)'!C36)," ",'IlumCusto (ORÇ)'!C36)</f>
        <v xml:space="preserve"> </v>
      </c>
      <c r="D36" s="1122"/>
      <c r="E36" s="1122"/>
      <c r="F36" s="1122"/>
      <c r="G36" s="1122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25">
      <c r="B37" s="167">
        <v>30</v>
      </c>
      <c r="C37" s="1121" t="str">
        <f>IF(ISBLANK('IlumCusto (ORÇ)'!C37)," ",'IlumCusto (ORÇ)'!C37)</f>
        <v xml:space="preserve"> </v>
      </c>
      <c r="D37" s="1122"/>
      <c r="E37" s="1122"/>
      <c r="F37" s="1122"/>
      <c r="G37" s="1122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25">
      <c r="B38" s="165">
        <v>31</v>
      </c>
      <c r="C38" s="1121" t="str">
        <f>IF(ISBLANK('IlumCusto (ORÇ)'!C38)," ",'IlumCusto (ORÇ)'!C38)</f>
        <v xml:space="preserve"> </v>
      </c>
      <c r="D38" s="1122"/>
      <c r="E38" s="1122"/>
      <c r="F38" s="1122"/>
      <c r="G38" s="1122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21" t="str">
        <f>IF(ISBLANK('IlumCusto (ORÇ)'!C39)," ",'IlumCusto (ORÇ)'!C39)</f>
        <v xml:space="preserve"> </v>
      </c>
      <c r="D39" s="1122"/>
      <c r="E39" s="1122"/>
      <c r="F39" s="1122"/>
      <c r="G39" s="1122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25">
      <c r="B40" s="165">
        <v>33</v>
      </c>
      <c r="C40" s="1121" t="str">
        <f>IF(ISBLANK('IlumCusto (ORÇ)'!C40)," ",'IlumCusto (ORÇ)'!C40)</f>
        <v xml:space="preserve"> </v>
      </c>
      <c r="D40" s="1122"/>
      <c r="E40" s="1122"/>
      <c r="F40" s="1122"/>
      <c r="G40" s="1122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25">
      <c r="B41" s="167">
        <v>34</v>
      </c>
      <c r="C41" s="1121" t="str">
        <f>IF(ISBLANK('IlumCusto (ORÇ)'!C41)," ",'IlumCusto (ORÇ)'!C41)</f>
        <v xml:space="preserve"> </v>
      </c>
      <c r="D41" s="1122"/>
      <c r="E41" s="1122"/>
      <c r="F41" s="1122"/>
      <c r="G41" s="1122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25">
      <c r="B42" s="165">
        <v>35</v>
      </c>
      <c r="C42" s="1121" t="str">
        <f>IF(ISBLANK('IlumCusto (ORÇ)'!C42)," ",'IlumCusto (ORÇ)'!C42)</f>
        <v xml:space="preserve"> </v>
      </c>
      <c r="D42" s="1122"/>
      <c r="E42" s="1122"/>
      <c r="F42" s="1122"/>
      <c r="G42" s="1122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21" t="str">
        <f>IF(ISBLANK('IlumCusto (ORÇ)'!C43)," ",'IlumCusto (ORÇ)'!C43)</f>
        <v xml:space="preserve"> </v>
      </c>
      <c r="D43" s="1122"/>
      <c r="E43" s="1122"/>
      <c r="F43" s="1122"/>
      <c r="G43" s="1122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25">
      <c r="B44" s="165">
        <v>37</v>
      </c>
      <c r="C44" s="1121" t="str">
        <f>IF(ISBLANK('IlumCusto (ORÇ)'!C44)," ",'IlumCusto (ORÇ)'!C44)</f>
        <v xml:space="preserve"> </v>
      </c>
      <c r="D44" s="1122"/>
      <c r="E44" s="1122"/>
      <c r="F44" s="1122"/>
      <c r="G44" s="1122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25">
      <c r="B45" s="167">
        <v>38</v>
      </c>
      <c r="C45" s="1121" t="str">
        <f>IF(ISBLANK('IlumCusto (ORÇ)'!C45)," ",'IlumCusto (ORÇ)'!C45)</f>
        <v xml:space="preserve"> </v>
      </c>
      <c r="D45" s="1122"/>
      <c r="E45" s="1122"/>
      <c r="F45" s="1122"/>
      <c r="G45" s="1122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25">
      <c r="B46" s="165">
        <v>39</v>
      </c>
      <c r="C46" s="1121" t="str">
        <f>IF(ISBLANK('IlumCusto (ORÇ)'!C46)," ",'IlumCusto (ORÇ)'!C46)</f>
        <v xml:space="preserve"> </v>
      </c>
      <c r="D46" s="1122"/>
      <c r="E46" s="1122"/>
      <c r="F46" s="1122"/>
      <c r="G46" s="1122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21" t="str">
        <f>IF(ISBLANK('IlumCusto (ORÇ)'!C47)," ",'IlumCusto (ORÇ)'!C47)</f>
        <v xml:space="preserve"> </v>
      </c>
      <c r="D47" s="1122"/>
      <c r="E47" s="1122"/>
      <c r="F47" s="1122"/>
      <c r="G47" s="1122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25">
      <c r="B48" s="165">
        <v>41</v>
      </c>
      <c r="C48" s="1121" t="str">
        <f>IF(ISBLANK('IlumCusto (ORÇ)'!C48)," ",'IlumCusto (ORÇ)'!C48)</f>
        <v xml:space="preserve"> </v>
      </c>
      <c r="D48" s="1122"/>
      <c r="E48" s="1122"/>
      <c r="F48" s="1122"/>
      <c r="G48" s="1122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9" t="str">
        <f t="shared" si="3"/>
        <v xml:space="preserve"> </v>
      </c>
      <c r="R48" s="1119"/>
      <c r="S48" s="1119"/>
      <c r="T48" s="1119"/>
      <c r="U48" s="1120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25">
      <c r="B49" s="167">
        <v>42</v>
      </c>
      <c r="C49" s="1121" t="str">
        <f>IF(ISBLANK('IlumCusto (ORÇ)'!C49)," ",'IlumCusto (ORÇ)'!C49)</f>
        <v xml:space="preserve"> </v>
      </c>
      <c r="D49" s="1122"/>
      <c r="E49" s="1122"/>
      <c r="F49" s="1122"/>
      <c r="G49" s="1122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9" t="str">
        <f t="shared" si="3"/>
        <v xml:space="preserve"> </v>
      </c>
      <c r="R49" s="1119"/>
      <c r="S49" s="1119"/>
      <c r="T49" s="1119"/>
      <c r="U49" s="1120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25">
      <c r="B50" s="165">
        <v>43</v>
      </c>
      <c r="C50" s="1121" t="str">
        <f>IF(ISBLANK('IlumCusto (ORÇ)'!C50)," ",'IlumCusto (ORÇ)'!C50)</f>
        <v xml:space="preserve"> </v>
      </c>
      <c r="D50" s="1122"/>
      <c r="E50" s="1122"/>
      <c r="F50" s="1122"/>
      <c r="G50" s="1122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9" t="str">
        <f t="shared" si="3"/>
        <v xml:space="preserve"> </v>
      </c>
      <c r="R50" s="1119"/>
      <c r="S50" s="1119"/>
      <c r="T50" s="1119"/>
      <c r="U50" s="1120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25">
      <c r="B51" s="167">
        <v>44</v>
      </c>
      <c r="C51" s="1121" t="str">
        <f>IF(ISBLANK('IlumCusto (ORÇ)'!C51)," ",'IlumCusto (ORÇ)'!C51)</f>
        <v xml:space="preserve"> </v>
      </c>
      <c r="D51" s="1122"/>
      <c r="E51" s="1122"/>
      <c r="F51" s="1122"/>
      <c r="G51" s="1122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9" t="str">
        <f t="shared" si="3"/>
        <v xml:space="preserve"> </v>
      </c>
      <c r="R51" s="1119"/>
      <c r="S51" s="1119"/>
      <c r="T51" s="1119"/>
      <c r="U51" s="1120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25">
      <c r="B52" s="165">
        <v>45</v>
      </c>
      <c r="C52" s="1121" t="str">
        <f>IF(ISBLANK('IlumCusto (ORÇ)'!C52)," ",'IlumCusto (ORÇ)'!C52)</f>
        <v xml:space="preserve"> </v>
      </c>
      <c r="D52" s="1122"/>
      <c r="E52" s="1122"/>
      <c r="F52" s="1122"/>
      <c r="G52" s="1122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9" t="str">
        <f t="shared" si="3"/>
        <v xml:space="preserve"> </v>
      </c>
      <c r="R52" s="1119"/>
      <c r="S52" s="1119"/>
      <c r="T52" s="1119"/>
      <c r="U52" s="1120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25">
      <c r="B53" s="167">
        <v>46</v>
      </c>
      <c r="C53" s="1121" t="str">
        <f>IF(ISBLANK('IlumCusto (ORÇ)'!C53)," ",'IlumCusto (ORÇ)'!C53)</f>
        <v xml:space="preserve"> </v>
      </c>
      <c r="D53" s="1122"/>
      <c r="E53" s="1122"/>
      <c r="F53" s="1122"/>
      <c r="G53" s="1122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9" t="str">
        <f t="shared" si="3"/>
        <v xml:space="preserve"> </v>
      </c>
      <c r="R53" s="1119"/>
      <c r="S53" s="1119"/>
      <c r="T53" s="1119"/>
      <c r="U53" s="1120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25">
      <c r="B54" s="165">
        <v>47</v>
      </c>
      <c r="C54" s="1121" t="str">
        <f>IF(ISBLANK('IlumCusto (ORÇ)'!C54)," ",'IlumCusto (ORÇ)'!C54)</f>
        <v xml:space="preserve"> </v>
      </c>
      <c r="D54" s="1122"/>
      <c r="E54" s="1122"/>
      <c r="F54" s="1122"/>
      <c r="G54" s="1122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9" t="str">
        <f t="shared" si="3"/>
        <v xml:space="preserve"> </v>
      </c>
      <c r="R54" s="1119"/>
      <c r="S54" s="1119"/>
      <c r="T54" s="1119"/>
      <c r="U54" s="1120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25">
      <c r="B55" s="167">
        <v>48</v>
      </c>
      <c r="C55" s="1121" t="str">
        <f>IF(ISBLANK('IlumCusto (ORÇ)'!C55)," ",'IlumCusto (ORÇ)'!C55)</f>
        <v xml:space="preserve"> </v>
      </c>
      <c r="D55" s="1122"/>
      <c r="E55" s="1122"/>
      <c r="F55" s="1122"/>
      <c r="G55" s="1122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9" t="str">
        <f t="shared" si="3"/>
        <v xml:space="preserve"> </v>
      </c>
      <c r="R55" s="1119"/>
      <c r="S55" s="1119"/>
      <c r="T55" s="1119"/>
      <c r="U55" s="1120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25">
      <c r="B56" s="165">
        <v>49</v>
      </c>
      <c r="C56" s="1121" t="str">
        <f>IF(ISBLANK('IlumCusto (ORÇ)'!C56)," ",'IlumCusto (ORÇ)'!C56)</f>
        <v xml:space="preserve"> </v>
      </c>
      <c r="D56" s="1122"/>
      <c r="E56" s="1122"/>
      <c r="F56" s="1122"/>
      <c r="G56" s="1122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9" t="str">
        <f t="shared" si="3"/>
        <v xml:space="preserve"> </v>
      </c>
      <c r="R56" s="1119"/>
      <c r="S56" s="1119"/>
      <c r="T56" s="1119"/>
      <c r="U56" s="1120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25">
      <c r="B57" s="167">
        <v>50</v>
      </c>
      <c r="C57" s="1121" t="str">
        <f>IF(ISBLANK('IlumCusto (ORÇ)'!C57)," ",'IlumCusto (ORÇ)'!C57)</f>
        <v xml:space="preserve"> </v>
      </c>
      <c r="D57" s="1122"/>
      <c r="E57" s="1122"/>
      <c r="F57" s="1122"/>
      <c r="G57" s="1122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9" t="str">
        <f t="shared" si="3"/>
        <v xml:space="preserve"> </v>
      </c>
      <c r="R57" s="1119"/>
      <c r="S57" s="1119"/>
      <c r="T57" s="1119"/>
      <c r="U57" s="1120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25">
      <c r="B58" s="165">
        <v>51</v>
      </c>
      <c r="C58" s="1121" t="str">
        <f>IF(ISBLANK('IlumCusto (ORÇ)'!C58)," ",'IlumCusto (ORÇ)'!C58)</f>
        <v xml:space="preserve"> </v>
      </c>
      <c r="D58" s="1122"/>
      <c r="E58" s="1122"/>
      <c r="F58" s="1122"/>
      <c r="G58" s="1122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9" t="str">
        <f t="shared" si="3"/>
        <v xml:space="preserve"> </v>
      </c>
      <c r="R58" s="1119"/>
      <c r="S58" s="1119"/>
      <c r="T58" s="1119"/>
      <c r="U58" s="1120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25">
      <c r="B59" s="167">
        <v>52</v>
      </c>
      <c r="C59" s="1121" t="str">
        <f>IF(ISBLANK('IlumCusto (ORÇ)'!C59)," ",'IlumCusto (ORÇ)'!C59)</f>
        <v xml:space="preserve"> </v>
      </c>
      <c r="D59" s="1122"/>
      <c r="E59" s="1122"/>
      <c r="F59" s="1122"/>
      <c r="G59" s="1122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9" t="str">
        <f t="shared" si="3"/>
        <v xml:space="preserve"> </v>
      </c>
      <c r="R59" s="1119"/>
      <c r="S59" s="1119"/>
      <c r="T59" s="1119"/>
      <c r="U59" s="1120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25">
      <c r="B60" s="165">
        <v>53</v>
      </c>
      <c r="C60" s="1121" t="str">
        <f>IF(ISBLANK('IlumCusto (ORÇ)'!C60)," ",'IlumCusto (ORÇ)'!C60)</f>
        <v xml:space="preserve"> </v>
      </c>
      <c r="D60" s="1122"/>
      <c r="E60" s="1122"/>
      <c r="F60" s="1122"/>
      <c r="G60" s="1122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9" t="str">
        <f t="shared" si="3"/>
        <v xml:space="preserve"> </v>
      </c>
      <c r="R60" s="1119"/>
      <c r="S60" s="1119"/>
      <c r="T60" s="1119"/>
      <c r="U60" s="1120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25">
      <c r="B61" s="167">
        <v>54</v>
      </c>
      <c r="C61" s="1121" t="str">
        <f>IF(ISBLANK('IlumCusto (ORÇ)'!C61)," ",'IlumCusto (ORÇ)'!C61)</f>
        <v xml:space="preserve"> </v>
      </c>
      <c r="D61" s="1122"/>
      <c r="E61" s="1122"/>
      <c r="F61" s="1122"/>
      <c r="G61" s="1122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9" t="str">
        <f t="shared" si="3"/>
        <v xml:space="preserve"> </v>
      </c>
      <c r="R61" s="1119"/>
      <c r="S61" s="1119"/>
      <c r="T61" s="1119"/>
      <c r="U61" s="1120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25">
      <c r="B62" s="165">
        <v>55</v>
      </c>
      <c r="C62" s="1121" t="str">
        <f>IF(ISBLANK('IlumCusto (ORÇ)'!C62)," ",'IlumCusto (ORÇ)'!C62)</f>
        <v xml:space="preserve"> </v>
      </c>
      <c r="D62" s="1122"/>
      <c r="E62" s="1122"/>
      <c r="F62" s="1122"/>
      <c r="G62" s="1122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9" t="str">
        <f t="shared" si="3"/>
        <v xml:space="preserve"> </v>
      </c>
      <c r="R62" s="1119"/>
      <c r="S62" s="1119"/>
      <c r="T62" s="1119"/>
      <c r="U62" s="1120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25">
      <c r="B63" s="167">
        <v>56</v>
      </c>
      <c r="C63" s="1121" t="str">
        <f>IF(ISBLANK('IlumCusto (ORÇ)'!C63)," ",'IlumCusto (ORÇ)'!C63)</f>
        <v xml:space="preserve"> </v>
      </c>
      <c r="D63" s="1122"/>
      <c r="E63" s="1122"/>
      <c r="F63" s="1122"/>
      <c r="G63" s="1122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9" t="str">
        <f t="shared" si="3"/>
        <v xml:space="preserve"> </v>
      </c>
      <c r="R63" s="1119"/>
      <c r="S63" s="1119"/>
      <c r="T63" s="1119"/>
      <c r="U63" s="1120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25">
      <c r="B64" s="165">
        <v>57</v>
      </c>
      <c r="C64" s="1121" t="str">
        <f>IF(ISBLANK('IlumCusto (ORÇ)'!C64)," ",'IlumCusto (ORÇ)'!C64)</f>
        <v xml:space="preserve"> </v>
      </c>
      <c r="D64" s="1122"/>
      <c r="E64" s="1122"/>
      <c r="F64" s="1122"/>
      <c r="G64" s="1122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9" t="str">
        <f t="shared" si="3"/>
        <v xml:space="preserve"> </v>
      </c>
      <c r="R64" s="1119"/>
      <c r="S64" s="1119"/>
      <c r="T64" s="1119"/>
      <c r="U64" s="1120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25">
      <c r="B65" s="167">
        <v>58</v>
      </c>
      <c r="C65" s="1121" t="str">
        <f>IF(ISBLANK('IlumCusto (ORÇ)'!C65)," ",'IlumCusto (ORÇ)'!C65)</f>
        <v xml:space="preserve"> </v>
      </c>
      <c r="D65" s="1122"/>
      <c r="E65" s="1122"/>
      <c r="F65" s="1122"/>
      <c r="G65" s="1122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9" t="str">
        <f t="shared" si="3"/>
        <v xml:space="preserve"> </v>
      </c>
      <c r="R65" s="1119"/>
      <c r="S65" s="1119"/>
      <c r="T65" s="1119"/>
      <c r="U65" s="1120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25">
      <c r="B66" s="165">
        <v>59</v>
      </c>
      <c r="C66" s="1121" t="str">
        <f>IF(ISBLANK('IlumCusto (ORÇ)'!C66)," ",'IlumCusto (ORÇ)'!C66)</f>
        <v xml:space="preserve"> </v>
      </c>
      <c r="D66" s="1122"/>
      <c r="E66" s="1122"/>
      <c r="F66" s="1122"/>
      <c r="G66" s="1122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9" t="str">
        <f t="shared" si="3"/>
        <v xml:space="preserve"> </v>
      </c>
      <c r="R66" s="1119"/>
      <c r="S66" s="1119"/>
      <c r="T66" s="1119"/>
      <c r="U66" s="1120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25">
      <c r="B67" s="167">
        <v>60</v>
      </c>
      <c r="C67" s="1121" t="str">
        <f>IF(ISBLANK('IlumCusto (ORÇ)'!C67)," ",'IlumCusto (ORÇ)'!C67)</f>
        <v xml:space="preserve"> </v>
      </c>
      <c r="D67" s="1122"/>
      <c r="E67" s="1122"/>
      <c r="F67" s="1122"/>
      <c r="G67" s="1122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9" t="str">
        <f t="shared" si="3"/>
        <v xml:space="preserve"> </v>
      </c>
      <c r="R67" s="1119"/>
      <c r="S67" s="1119"/>
      <c r="T67" s="1119"/>
      <c r="U67" s="1120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25">
      <c r="B68" s="165">
        <v>61</v>
      </c>
      <c r="C68" s="1121" t="str">
        <f>IF(ISBLANK('IlumCusto (ORÇ)'!C68)," ",'IlumCusto (ORÇ)'!C68)</f>
        <v xml:space="preserve"> </v>
      </c>
      <c r="D68" s="1122"/>
      <c r="E68" s="1122"/>
      <c r="F68" s="1122"/>
      <c r="G68" s="1122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9" t="str">
        <f t="shared" si="3"/>
        <v xml:space="preserve"> </v>
      </c>
      <c r="R68" s="1119"/>
      <c r="S68" s="1119"/>
      <c r="T68" s="1119"/>
      <c r="U68" s="1120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25">
      <c r="B69" s="167">
        <v>62</v>
      </c>
      <c r="C69" s="1121" t="str">
        <f>IF(ISBLANK('IlumCusto (ORÇ)'!C69)," ",'IlumCusto (ORÇ)'!C69)</f>
        <v xml:space="preserve"> </v>
      </c>
      <c r="D69" s="1122"/>
      <c r="E69" s="1122"/>
      <c r="F69" s="1122"/>
      <c r="G69" s="1122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9" t="str">
        <f t="shared" si="3"/>
        <v xml:space="preserve"> </v>
      </c>
      <c r="R69" s="1119"/>
      <c r="S69" s="1119"/>
      <c r="T69" s="1119"/>
      <c r="U69" s="1120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25">
      <c r="B70" s="165">
        <v>63</v>
      </c>
      <c r="C70" s="1121" t="str">
        <f>IF(ISBLANK('IlumCusto (ORÇ)'!C70)," ",'IlumCusto (ORÇ)'!C70)</f>
        <v xml:space="preserve"> </v>
      </c>
      <c r="D70" s="1122"/>
      <c r="E70" s="1122"/>
      <c r="F70" s="1122"/>
      <c r="G70" s="1122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9" t="str">
        <f t="shared" si="3"/>
        <v xml:space="preserve"> </v>
      </c>
      <c r="R70" s="1119"/>
      <c r="S70" s="1119"/>
      <c r="T70" s="1119"/>
      <c r="U70" s="1120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25">
      <c r="B71" s="167">
        <v>64</v>
      </c>
      <c r="C71" s="1121" t="str">
        <f>IF(ISBLANK('IlumCusto (ORÇ)'!C71)," ",'IlumCusto (ORÇ)'!C71)</f>
        <v xml:space="preserve"> </v>
      </c>
      <c r="D71" s="1122"/>
      <c r="E71" s="1122"/>
      <c r="F71" s="1122"/>
      <c r="G71" s="1122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9" t="str">
        <f t="shared" si="3"/>
        <v xml:space="preserve"> </v>
      </c>
      <c r="R71" s="1119"/>
      <c r="S71" s="1119"/>
      <c r="T71" s="1119"/>
      <c r="U71" s="1120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25">
      <c r="B72" s="165">
        <v>65</v>
      </c>
      <c r="C72" s="1121" t="str">
        <f>IF(ISBLANK('IlumCusto (ORÇ)'!C72)," ",'IlumCusto (ORÇ)'!C72)</f>
        <v xml:space="preserve"> </v>
      </c>
      <c r="D72" s="1122"/>
      <c r="E72" s="1122"/>
      <c r="F72" s="1122"/>
      <c r="G72" s="1122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9" t="str">
        <f t="shared" si="3"/>
        <v xml:space="preserve"> </v>
      </c>
      <c r="R72" s="1119"/>
      <c r="S72" s="1119"/>
      <c r="T72" s="1119"/>
      <c r="U72" s="1120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25">
      <c r="B73" s="167">
        <v>66</v>
      </c>
      <c r="C73" s="1121" t="str">
        <f>IF(ISBLANK('IlumCusto (ORÇ)'!C73)," ",'IlumCusto (ORÇ)'!C73)</f>
        <v xml:space="preserve"> </v>
      </c>
      <c r="D73" s="1122"/>
      <c r="E73" s="1122"/>
      <c r="F73" s="1122"/>
      <c r="G73" s="1122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19" t="str">
        <f t="shared" ref="Q73:Q107" si="11">IF(OR(C73=0,C73=""),"",C73)</f>
        <v xml:space="preserve"> </v>
      </c>
      <c r="R73" s="1119"/>
      <c r="S73" s="1119"/>
      <c r="T73" s="1119"/>
      <c r="U73" s="1120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25">
      <c r="B74" s="165">
        <v>67</v>
      </c>
      <c r="C74" s="1121" t="str">
        <f>IF(ISBLANK('IlumCusto (ORÇ)'!C74)," ",'IlumCusto (ORÇ)'!C74)</f>
        <v xml:space="preserve"> </v>
      </c>
      <c r="D74" s="1122"/>
      <c r="E74" s="1122"/>
      <c r="F74" s="1122"/>
      <c r="G74" s="1122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19" t="str">
        <f t="shared" si="11"/>
        <v xml:space="preserve"> </v>
      </c>
      <c r="R74" s="1119"/>
      <c r="S74" s="1119"/>
      <c r="T74" s="1119"/>
      <c r="U74" s="1120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25">
      <c r="B75" s="167">
        <v>68</v>
      </c>
      <c r="C75" s="1121" t="str">
        <f>IF(ISBLANK('IlumCusto (ORÇ)'!C75)," ",'IlumCusto (ORÇ)'!C75)</f>
        <v xml:space="preserve"> </v>
      </c>
      <c r="D75" s="1122"/>
      <c r="E75" s="1122"/>
      <c r="F75" s="1122"/>
      <c r="G75" s="1122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19" t="str">
        <f t="shared" si="11"/>
        <v xml:space="preserve"> </v>
      </c>
      <c r="R75" s="1119"/>
      <c r="S75" s="1119"/>
      <c r="T75" s="1119"/>
      <c r="U75" s="1120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25">
      <c r="B76" s="165">
        <v>69</v>
      </c>
      <c r="C76" s="1121" t="str">
        <f>IF(ISBLANK('IlumCusto (ORÇ)'!C76)," ",'IlumCusto (ORÇ)'!C76)</f>
        <v xml:space="preserve"> </v>
      </c>
      <c r="D76" s="1122"/>
      <c r="E76" s="1122"/>
      <c r="F76" s="1122"/>
      <c r="G76" s="1122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19" t="str">
        <f t="shared" si="11"/>
        <v xml:space="preserve"> </v>
      </c>
      <c r="R76" s="1119"/>
      <c r="S76" s="1119"/>
      <c r="T76" s="1119"/>
      <c r="U76" s="1120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25">
      <c r="B77" s="167">
        <v>70</v>
      </c>
      <c r="C77" s="1121" t="str">
        <f>IF(ISBLANK('IlumCusto (ORÇ)'!C77)," ",'IlumCusto (ORÇ)'!C77)</f>
        <v xml:space="preserve"> </v>
      </c>
      <c r="D77" s="1122"/>
      <c r="E77" s="1122"/>
      <c r="F77" s="1122"/>
      <c r="G77" s="1122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19" t="str">
        <f t="shared" si="11"/>
        <v xml:space="preserve"> </v>
      </c>
      <c r="R77" s="1119"/>
      <c r="S77" s="1119"/>
      <c r="T77" s="1119"/>
      <c r="U77" s="1120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25">
      <c r="B78" s="165">
        <v>71</v>
      </c>
      <c r="C78" s="1121" t="str">
        <f>IF(ISBLANK('IlumCusto (ORÇ)'!C78)," ",'IlumCusto (ORÇ)'!C78)</f>
        <v xml:space="preserve"> </v>
      </c>
      <c r="D78" s="1122"/>
      <c r="E78" s="1122"/>
      <c r="F78" s="1122"/>
      <c r="G78" s="1122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19" t="str">
        <f t="shared" si="11"/>
        <v xml:space="preserve"> </v>
      </c>
      <c r="R78" s="1119"/>
      <c r="S78" s="1119"/>
      <c r="T78" s="1119"/>
      <c r="U78" s="1120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25">
      <c r="B79" s="167">
        <v>72</v>
      </c>
      <c r="C79" s="1121" t="str">
        <f>IF(ISBLANK('IlumCusto (ORÇ)'!C79)," ",'IlumCusto (ORÇ)'!C79)</f>
        <v xml:space="preserve"> </v>
      </c>
      <c r="D79" s="1122"/>
      <c r="E79" s="1122"/>
      <c r="F79" s="1122"/>
      <c r="G79" s="1122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19" t="str">
        <f t="shared" si="11"/>
        <v xml:space="preserve"> </v>
      </c>
      <c r="R79" s="1119"/>
      <c r="S79" s="1119"/>
      <c r="T79" s="1119"/>
      <c r="U79" s="1120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25">
      <c r="B80" s="165">
        <v>73</v>
      </c>
      <c r="C80" s="1121" t="str">
        <f>IF(ISBLANK('IlumCusto (ORÇ)'!C80)," ",'IlumCusto (ORÇ)'!C80)</f>
        <v xml:space="preserve"> </v>
      </c>
      <c r="D80" s="1122"/>
      <c r="E80" s="1122"/>
      <c r="F80" s="1122"/>
      <c r="G80" s="1122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19" t="str">
        <f t="shared" si="11"/>
        <v xml:space="preserve"> </v>
      </c>
      <c r="R80" s="1119"/>
      <c r="S80" s="1119"/>
      <c r="T80" s="1119"/>
      <c r="U80" s="1120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25">
      <c r="B81" s="167">
        <v>74</v>
      </c>
      <c r="C81" s="1121" t="str">
        <f>IF(ISBLANK('IlumCusto (ORÇ)'!C81)," ",'IlumCusto (ORÇ)'!C81)</f>
        <v xml:space="preserve"> </v>
      </c>
      <c r="D81" s="1122"/>
      <c r="E81" s="1122"/>
      <c r="F81" s="1122"/>
      <c r="G81" s="1122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19" t="str">
        <f t="shared" si="11"/>
        <v xml:space="preserve"> </v>
      </c>
      <c r="R81" s="1119"/>
      <c r="S81" s="1119"/>
      <c r="T81" s="1119"/>
      <c r="U81" s="1120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25">
      <c r="B82" s="165">
        <v>75</v>
      </c>
      <c r="C82" s="1121" t="str">
        <f>IF(ISBLANK('IlumCusto (ORÇ)'!C82)," ",'IlumCusto (ORÇ)'!C82)</f>
        <v xml:space="preserve"> </v>
      </c>
      <c r="D82" s="1122"/>
      <c r="E82" s="1122"/>
      <c r="F82" s="1122"/>
      <c r="G82" s="1122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19" t="str">
        <f t="shared" si="11"/>
        <v xml:space="preserve"> </v>
      </c>
      <c r="R82" s="1119"/>
      <c r="S82" s="1119"/>
      <c r="T82" s="1119"/>
      <c r="U82" s="1120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25">
      <c r="B83" s="167">
        <v>76</v>
      </c>
      <c r="C83" s="1121" t="str">
        <f>IF(ISBLANK('IlumCusto (ORÇ)'!C83)," ",'IlumCusto (ORÇ)'!C83)</f>
        <v xml:space="preserve"> </v>
      </c>
      <c r="D83" s="1122"/>
      <c r="E83" s="1122"/>
      <c r="F83" s="1122"/>
      <c r="G83" s="1122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19" t="str">
        <f t="shared" si="11"/>
        <v xml:space="preserve"> </v>
      </c>
      <c r="R83" s="1119"/>
      <c r="S83" s="1119"/>
      <c r="T83" s="1119"/>
      <c r="U83" s="1120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25">
      <c r="B84" s="165">
        <v>77</v>
      </c>
      <c r="C84" s="1121" t="str">
        <f>IF(ISBLANK('IlumCusto (ORÇ)'!C84)," ",'IlumCusto (ORÇ)'!C84)</f>
        <v xml:space="preserve"> </v>
      </c>
      <c r="D84" s="1122"/>
      <c r="E84" s="1122"/>
      <c r="F84" s="1122"/>
      <c r="G84" s="1122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19" t="str">
        <f t="shared" si="11"/>
        <v xml:space="preserve"> </v>
      </c>
      <c r="R84" s="1119"/>
      <c r="S84" s="1119"/>
      <c r="T84" s="1119"/>
      <c r="U84" s="1120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25">
      <c r="B85" s="167">
        <v>78</v>
      </c>
      <c r="C85" s="1121" t="str">
        <f>IF(ISBLANK('IlumCusto (ORÇ)'!C85)," ",'IlumCusto (ORÇ)'!C85)</f>
        <v xml:space="preserve"> </v>
      </c>
      <c r="D85" s="1122"/>
      <c r="E85" s="1122"/>
      <c r="F85" s="1122"/>
      <c r="G85" s="1122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19" t="str">
        <f t="shared" si="11"/>
        <v xml:space="preserve"> </v>
      </c>
      <c r="R85" s="1119"/>
      <c r="S85" s="1119"/>
      <c r="T85" s="1119"/>
      <c r="U85" s="1120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25">
      <c r="B86" s="165">
        <v>79</v>
      </c>
      <c r="C86" s="1121" t="str">
        <f>IF(ISBLANK('IlumCusto (ORÇ)'!C86)," ",'IlumCusto (ORÇ)'!C86)</f>
        <v xml:space="preserve"> </v>
      </c>
      <c r="D86" s="1122"/>
      <c r="E86" s="1122"/>
      <c r="F86" s="1122"/>
      <c r="G86" s="1122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19" t="str">
        <f t="shared" si="11"/>
        <v xml:space="preserve"> </v>
      </c>
      <c r="R86" s="1119"/>
      <c r="S86" s="1119"/>
      <c r="T86" s="1119"/>
      <c r="U86" s="1120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25">
      <c r="B87" s="167">
        <v>80</v>
      </c>
      <c r="C87" s="1121" t="str">
        <f>IF(ISBLANK('IlumCusto (ORÇ)'!C87)," ",'IlumCusto (ORÇ)'!C87)</f>
        <v xml:space="preserve"> </v>
      </c>
      <c r="D87" s="1122"/>
      <c r="E87" s="1122"/>
      <c r="F87" s="1122"/>
      <c r="G87" s="1122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19" t="str">
        <f t="shared" si="11"/>
        <v xml:space="preserve"> </v>
      </c>
      <c r="R87" s="1119"/>
      <c r="S87" s="1119"/>
      <c r="T87" s="1119"/>
      <c r="U87" s="1120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25">
      <c r="B88" s="165">
        <v>81</v>
      </c>
      <c r="C88" s="1121" t="str">
        <f>IF(ISBLANK('IlumCusto (ORÇ)'!C88)," ",'IlumCusto (ORÇ)'!C88)</f>
        <v xml:space="preserve"> </v>
      </c>
      <c r="D88" s="1122"/>
      <c r="E88" s="1122"/>
      <c r="F88" s="1122"/>
      <c r="G88" s="1122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19" t="str">
        <f t="shared" si="11"/>
        <v xml:space="preserve"> </v>
      </c>
      <c r="R88" s="1119"/>
      <c r="S88" s="1119"/>
      <c r="T88" s="1119"/>
      <c r="U88" s="1120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25">
      <c r="B89" s="167">
        <v>82</v>
      </c>
      <c r="C89" s="1121" t="str">
        <f>IF(ISBLANK('IlumCusto (ORÇ)'!C89)," ",'IlumCusto (ORÇ)'!C89)</f>
        <v xml:space="preserve"> </v>
      </c>
      <c r="D89" s="1122"/>
      <c r="E89" s="1122"/>
      <c r="F89" s="1122"/>
      <c r="G89" s="1122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19" t="str">
        <f t="shared" si="11"/>
        <v xml:space="preserve"> </v>
      </c>
      <c r="R89" s="1119"/>
      <c r="S89" s="1119"/>
      <c r="T89" s="1119"/>
      <c r="U89" s="1120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25">
      <c r="B90" s="165">
        <v>83</v>
      </c>
      <c r="C90" s="1121" t="str">
        <f>IF(ISBLANK('IlumCusto (ORÇ)'!C90)," ",'IlumCusto (ORÇ)'!C90)</f>
        <v xml:space="preserve"> </v>
      </c>
      <c r="D90" s="1122"/>
      <c r="E90" s="1122"/>
      <c r="F90" s="1122"/>
      <c r="G90" s="1122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19" t="str">
        <f t="shared" si="11"/>
        <v xml:space="preserve"> </v>
      </c>
      <c r="R90" s="1119"/>
      <c r="S90" s="1119"/>
      <c r="T90" s="1119"/>
      <c r="U90" s="1120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25">
      <c r="B91" s="167">
        <v>84</v>
      </c>
      <c r="C91" s="1121" t="str">
        <f>IF(ISBLANK('IlumCusto (ORÇ)'!C91)," ",'IlumCusto (ORÇ)'!C91)</f>
        <v xml:space="preserve"> </v>
      </c>
      <c r="D91" s="1122"/>
      <c r="E91" s="1122"/>
      <c r="F91" s="1122"/>
      <c r="G91" s="1122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19" t="str">
        <f t="shared" si="11"/>
        <v xml:space="preserve"> </v>
      </c>
      <c r="R91" s="1119"/>
      <c r="S91" s="1119"/>
      <c r="T91" s="1119"/>
      <c r="U91" s="1120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25">
      <c r="B92" s="165">
        <v>85</v>
      </c>
      <c r="C92" s="1121" t="str">
        <f>IF(ISBLANK('IlumCusto (ORÇ)'!C92)," ",'IlumCusto (ORÇ)'!C92)</f>
        <v xml:space="preserve"> </v>
      </c>
      <c r="D92" s="1122"/>
      <c r="E92" s="1122"/>
      <c r="F92" s="1122"/>
      <c r="G92" s="1122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19" t="str">
        <f t="shared" si="11"/>
        <v xml:space="preserve"> </v>
      </c>
      <c r="R92" s="1119"/>
      <c r="S92" s="1119"/>
      <c r="T92" s="1119"/>
      <c r="U92" s="1120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25">
      <c r="B93" s="167">
        <v>86</v>
      </c>
      <c r="C93" s="1121" t="str">
        <f>IF(ISBLANK('IlumCusto (ORÇ)'!C93)," ",'IlumCusto (ORÇ)'!C93)</f>
        <v xml:space="preserve"> </v>
      </c>
      <c r="D93" s="1122"/>
      <c r="E93" s="1122"/>
      <c r="F93" s="1122"/>
      <c r="G93" s="1122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19" t="str">
        <f t="shared" si="11"/>
        <v xml:space="preserve"> </v>
      </c>
      <c r="R93" s="1119"/>
      <c r="S93" s="1119"/>
      <c r="T93" s="1119"/>
      <c r="U93" s="1120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25">
      <c r="B94" s="165">
        <v>87</v>
      </c>
      <c r="C94" s="1121" t="str">
        <f>IF(ISBLANK('IlumCusto (ORÇ)'!C94)," ",'IlumCusto (ORÇ)'!C94)</f>
        <v xml:space="preserve"> </v>
      </c>
      <c r="D94" s="1122"/>
      <c r="E94" s="1122"/>
      <c r="F94" s="1122"/>
      <c r="G94" s="1122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19" t="str">
        <f t="shared" si="11"/>
        <v xml:space="preserve"> </v>
      </c>
      <c r="R94" s="1119"/>
      <c r="S94" s="1119"/>
      <c r="T94" s="1119"/>
      <c r="U94" s="1120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25">
      <c r="B95" s="167">
        <v>88</v>
      </c>
      <c r="C95" s="1121" t="str">
        <f>IF(ISBLANK('IlumCusto (ORÇ)'!C95)," ",'IlumCusto (ORÇ)'!C95)</f>
        <v xml:space="preserve"> </v>
      </c>
      <c r="D95" s="1122"/>
      <c r="E95" s="1122"/>
      <c r="F95" s="1122"/>
      <c r="G95" s="1122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19" t="str">
        <f t="shared" si="11"/>
        <v xml:space="preserve"> </v>
      </c>
      <c r="R95" s="1119"/>
      <c r="S95" s="1119"/>
      <c r="T95" s="1119"/>
      <c r="U95" s="1120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25">
      <c r="B96" s="165">
        <v>89</v>
      </c>
      <c r="C96" s="1121" t="str">
        <f>IF(ISBLANK('IlumCusto (ORÇ)'!C96)," ",'IlumCusto (ORÇ)'!C96)</f>
        <v xml:space="preserve"> </v>
      </c>
      <c r="D96" s="1122"/>
      <c r="E96" s="1122"/>
      <c r="F96" s="1122"/>
      <c r="G96" s="1122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19" t="str">
        <f t="shared" si="11"/>
        <v xml:space="preserve"> </v>
      </c>
      <c r="R96" s="1119"/>
      <c r="S96" s="1119"/>
      <c r="T96" s="1119"/>
      <c r="U96" s="1120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25">
      <c r="B97" s="167">
        <v>90</v>
      </c>
      <c r="C97" s="1121" t="str">
        <f>IF(ISBLANK('IlumCusto (ORÇ)'!C97)," ",'IlumCusto (ORÇ)'!C97)</f>
        <v xml:space="preserve"> </v>
      </c>
      <c r="D97" s="1122"/>
      <c r="E97" s="1122"/>
      <c r="F97" s="1122"/>
      <c r="G97" s="1122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19" t="str">
        <f t="shared" si="11"/>
        <v xml:space="preserve"> </v>
      </c>
      <c r="R97" s="1119"/>
      <c r="S97" s="1119"/>
      <c r="T97" s="1119"/>
      <c r="U97" s="1120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25">
      <c r="B98" s="165">
        <v>91</v>
      </c>
      <c r="C98" s="1121" t="str">
        <f>IF(ISBLANK('IlumCusto (ORÇ)'!C98)," ",'IlumCusto (ORÇ)'!C98)</f>
        <v xml:space="preserve"> </v>
      </c>
      <c r="D98" s="1122"/>
      <c r="E98" s="1122"/>
      <c r="F98" s="1122"/>
      <c r="G98" s="1122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19" t="str">
        <f t="shared" si="11"/>
        <v xml:space="preserve"> </v>
      </c>
      <c r="R98" s="1119"/>
      <c r="S98" s="1119"/>
      <c r="T98" s="1119"/>
      <c r="U98" s="1120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25">
      <c r="B99" s="167">
        <v>92</v>
      </c>
      <c r="C99" s="1121" t="str">
        <f>IF(ISBLANK('IlumCusto (ORÇ)'!C99)," ",'IlumCusto (ORÇ)'!C99)</f>
        <v xml:space="preserve"> </v>
      </c>
      <c r="D99" s="1122"/>
      <c r="E99" s="1122"/>
      <c r="F99" s="1122"/>
      <c r="G99" s="1122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19" t="str">
        <f t="shared" si="11"/>
        <v xml:space="preserve"> </v>
      </c>
      <c r="R99" s="1119"/>
      <c r="S99" s="1119"/>
      <c r="T99" s="1119"/>
      <c r="U99" s="1120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25">
      <c r="B100" s="165">
        <v>93</v>
      </c>
      <c r="C100" s="1121" t="str">
        <f>IF(ISBLANK('IlumCusto (ORÇ)'!C100)," ",'IlumCusto (ORÇ)'!C100)</f>
        <v xml:space="preserve"> </v>
      </c>
      <c r="D100" s="1122"/>
      <c r="E100" s="1122"/>
      <c r="F100" s="1122"/>
      <c r="G100" s="1122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19" t="str">
        <f t="shared" si="11"/>
        <v xml:space="preserve"> </v>
      </c>
      <c r="R100" s="1119"/>
      <c r="S100" s="1119"/>
      <c r="T100" s="1119"/>
      <c r="U100" s="1120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25">
      <c r="B101" s="167">
        <v>94</v>
      </c>
      <c r="C101" s="1121" t="str">
        <f>IF(ISBLANK('IlumCusto (ORÇ)'!C101)," ",'IlumCusto (ORÇ)'!C101)</f>
        <v xml:space="preserve"> </v>
      </c>
      <c r="D101" s="1122"/>
      <c r="E101" s="1122"/>
      <c r="F101" s="1122"/>
      <c r="G101" s="1122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19" t="str">
        <f t="shared" si="11"/>
        <v xml:space="preserve"> </v>
      </c>
      <c r="R101" s="1119"/>
      <c r="S101" s="1119"/>
      <c r="T101" s="1119"/>
      <c r="U101" s="1120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25">
      <c r="B102" s="165">
        <v>95</v>
      </c>
      <c r="C102" s="1121" t="str">
        <f>IF(ISBLANK('IlumCusto (ORÇ)'!C102)," ",'IlumCusto (ORÇ)'!C102)</f>
        <v xml:space="preserve"> </v>
      </c>
      <c r="D102" s="1122"/>
      <c r="E102" s="1122"/>
      <c r="F102" s="1122"/>
      <c r="G102" s="1122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19" t="str">
        <f t="shared" si="11"/>
        <v xml:space="preserve"> </v>
      </c>
      <c r="R102" s="1119"/>
      <c r="S102" s="1119"/>
      <c r="T102" s="1119"/>
      <c r="U102" s="1120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25">
      <c r="B103" s="167">
        <v>96</v>
      </c>
      <c r="C103" s="1121" t="str">
        <f>IF(ISBLANK('IlumCusto (ORÇ)'!C103)," ",'IlumCusto (ORÇ)'!C103)</f>
        <v xml:space="preserve"> </v>
      </c>
      <c r="D103" s="1122"/>
      <c r="E103" s="1122"/>
      <c r="F103" s="1122"/>
      <c r="G103" s="1122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19" t="str">
        <f t="shared" si="11"/>
        <v xml:space="preserve"> </v>
      </c>
      <c r="R103" s="1119"/>
      <c r="S103" s="1119"/>
      <c r="T103" s="1119"/>
      <c r="U103" s="1120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25">
      <c r="B104" s="165">
        <v>97</v>
      </c>
      <c r="C104" s="1121" t="str">
        <f>IF(ISBLANK('IlumCusto (ORÇ)'!C104)," ",'IlumCusto (ORÇ)'!C104)</f>
        <v xml:space="preserve"> </v>
      </c>
      <c r="D104" s="1122"/>
      <c r="E104" s="1122"/>
      <c r="F104" s="1122"/>
      <c r="G104" s="1122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19" t="str">
        <f t="shared" si="11"/>
        <v xml:space="preserve"> </v>
      </c>
      <c r="R104" s="1119"/>
      <c r="S104" s="1119"/>
      <c r="T104" s="1119"/>
      <c r="U104" s="1120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25">
      <c r="B105" s="167">
        <v>98</v>
      </c>
      <c r="C105" s="1121" t="str">
        <f>IF(ISBLANK('IlumCusto (ORÇ)'!C105)," ",'IlumCusto (ORÇ)'!C105)</f>
        <v xml:space="preserve"> </v>
      </c>
      <c r="D105" s="1122"/>
      <c r="E105" s="1122"/>
      <c r="F105" s="1122"/>
      <c r="G105" s="1122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19" t="str">
        <f t="shared" si="11"/>
        <v xml:space="preserve"> </v>
      </c>
      <c r="R105" s="1119"/>
      <c r="S105" s="1119"/>
      <c r="T105" s="1119"/>
      <c r="U105" s="1120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25">
      <c r="B106" s="165">
        <v>99</v>
      </c>
      <c r="C106" s="1121" t="str">
        <f>IF(ISBLANK('IlumCusto (ORÇ)'!C106)," ",'IlumCusto (ORÇ)'!C106)</f>
        <v xml:space="preserve"> </v>
      </c>
      <c r="D106" s="1122"/>
      <c r="E106" s="1122"/>
      <c r="F106" s="1122"/>
      <c r="G106" s="1122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19" t="str">
        <f t="shared" si="11"/>
        <v xml:space="preserve"> </v>
      </c>
      <c r="R106" s="1119"/>
      <c r="S106" s="1119"/>
      <c r="T106" s="1119"/>
      <c r="U106" s="1120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25">
      <c r="B107" s="167">
        <v>100</v>
      </c>
      <c r="C107" s="1121" t="str">
        <f>IF(ISBLANK('IlumCusto (ORÇ)'!C107)," ",'IlumCusto (ORÇ)'!C107)</f>
        <v xml:space="preserve"> </v>
      </c>
      <c r="D107" s="1122"/>
      <c r="E107" s="1122"/>
      <c r="F107" s="1122"/>
      <c r="G107" s="1122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19" t="str">
        <f t="shared" si="11"/>
        <v xml:space="preserve"> </v>
      </c>
      <c r="R107" s="1119"/>
      <c r="S107" s="1119"/>
      <c r="T107" s="1119"/>
      <c r="U107" s="1120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x14ac:dyDescent="0.25">
      <c r="B108" s="165"/>
      <c r="C108" s="1121" t="str">
        <f>IF(ISBLANK('IlumCusto (ORÇ)'!C108)," ",'IlumCusto (ORÇ)'!C108)</f>
        <v>Acessórios</v>
      </c>
      <c r="D108" s="1122"/>
      <c r="E108" s="1122"/>
      <c r="F108" s="1122"/>
      <c r="G108" s="1122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19" t="str">
        <f>IF(OR(C108=0,C108=""),"",C108)</f>
        <v>Acessórios</v>
      </c>
      <c r="R108" s="1119"/>
      <c r="S108" s="1119"/>
      <c r="T108" s="1119"/>
      <c r="U108" s="1120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8" x14ac:dyDescent="0.25">
      <c r="B109" s="321"/>
      <c r="C109" s="1129" t="s">
        <v>289</v>
      </c>
      <c r="D109" s="1129"/>
      <c r="E109" s="1129"/>
      <c r="F109" s="1129"/>
      <c r="G109" s="1129"/>
      <c r="H109" s="1129"/>
      <c r="I109" s="1129"/>
      <c r="J109" s="1130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1" t="s">
        <v>693</v>
      </c>
      <c r="Q109" s="1132"/>
      <c r="R109" s="1132"/>
      <c r="S109" s="1132"/>
      <c r="T109" s="1132"/>
      <c r="U109" s="1132"/>
      <c r="V109" s="1133"/>
      <c r="W109" s="171" t="s">
        <v>290</v>
      </c>
      <c r="X109" s="172">
        <f>SUM(X8:X108)</f>
        <v>0</v>
      </c>
    </row>
    <row r="110" spans="2:25" ht="18" x14ac:dyDescent="0.25">
      <c r="B110" s="1107" t="s">
        <v>291</v>
      </c>
      <c r="C110" s="1108"/>
      <c r="D110" s="1108"/>
      <c r="E110" s="1108"/>
      <c r="F110" s="1108"/>
      <c r="G110" s="1108"/>
      <c r="H110" s="1108"/>
      <c r="I110" s="1108"/>
      <c r="J110" s="1108"/>
      <c r="K110" s="1108"/>
      <c r="L110" s="1108"/>
      <c r="M110" s="1108"/>
      <c r="N110" s="1109"/>
      <c r="P110" s="1131" t="s">
        <v>799</v>
      </c>
      <c r="Q110" s="1132"/>
      <c r="R110" s="1132"/>
      <c r="S110" s="1132"/>
      <c r="T110" s="1132"/>
      <c r="U110" s="1132"/>
      <c r="V110" s="1133"/>
      <c r="W110" s="171" t="s">
        <v>796</v>
      </c>
      <c r="X110" s="172">
        <f>IFERROR(X109*($L$146/$K$146),0)</f>
        <v>0</v>
      </c>
    </row>
    <row r="111" spans="2:25" ht="15" customHeight="1" x14ac:dyDescent="0.25">
      <c r="B111" s="1102" t="s">
        <v>797</v>
      </c>
      <c r="C111" s="1103"/>
      <c r="D111" s="1103"/>
      <c r="E111" s="1103"/>
      <c r="F111" s="1103"/>
      <c r="G111" s="1103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3" t="s">
        <v>292</v>
      </c>
      <c r="D112" s="1123"/>
      <c r="E112" s="1123"/>
      <c r="F112" s="1123"/>
      <c r="G112" s="1123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25" t="s">
        <v>708</v>
      </c>
      <c r="U112" s="1126"/>
      <c r="V112" s="332">
        <f>IFERROR(SUM(Y8:Y108)/X109,0)</f>
        <v>0</v>
      </c>
    </row>
    <row r="113" spans="2:18" ht="15" customHeight="1" x14ac:dyDescent="0.35">
      <c r="B113" s="173"/>
      <c r="C113" s="1123" t="s">
        <v>176</v>
      </c>
      <c r="D113" s="1123"/>
      <c r="E113" s="1123"/>
      <c r="F113" s="1123"/>
      <c r="G113" s="1123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25">
      <c r="B114" s="316"/>
      <c r="C114" s="1115" t="s">
        <v>293</v>
      </c>
      <c r="D114" s="1115"/>
      <c r="E114" s="1115"/>
      <c r="F114" s="1115"/>
      <c r="G114" s="1116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25">
      <c r="B115" s="165">
        <v>1</v>
      </c>
      <c r="C115" s="1121" t="str">
        <f>IF(ISBLANK('IlumCusto (ORÇ)'!C120)," ",'IlumCusto (ORÇ)'!C120)</f>
        <v xml:space="preserve"> </v>
      </c>
      <c r="D115" s="1122"/>
      <c r="E115" s="1122"/>
      <c r="F115" s="1122"/>
      <c r="G115" s="1122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25">
      <c r="B116" s="167">
        <v>2</v>
      </c>
      <c r="C116" s="1121" t="str">
        <f>IF(ISBLANK('IlumCusto (ORÇ)'!C121)," ",'IlumCusto (ORÇ)'!C121)</f>
        <v xml:space="preserve"> </v>
      </c>
      <c r="D116" s="1122"/>
      <c r="E116" s="1122"/>
      <c r="F116" s="1122"/>
      <c r="G116" s="1122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25">
      <c r="B117" s="165">
        <v>3</v>
      </c>
      <c r="C117" s="1121" t="str">
        <f>IF(ISBLANK('IlumCusto (ORÇ)'!C122)," ",'IlumCusto (ORÇ)'!C122)</f>
        <v xml:space="preserve"> </v>
      </c>
      <c r="D117" s="1122"/>
      <c r="E117" s="1122"/>
      <c r="F117" s="1122"/>
      <c r="G117" s="1122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25">
      <c r="B118" s="167">
        <v>4</v>
      </c>
      <c r="C118" s="1121" t="str">
        <f>IF(ISBLANK('IlumCusto (ORÇ)'!C123)," ",'IlumCusto (ORÇ)'!C123)</f>
        <v xml:space="preserve"> </v>
      </c>
      <c r="D118" s="1122"/>
      <c r="E118" s="1122"/>
      <c r="F118" s="1122"/>
      <c r="G118" s="1122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1" t="str">
        <f>IF(ISBLANK('IlumCusto (ORÇ)'!C124)," ",'IlumCusto (ORÇ)'!C124)</f>
        <v xml:space="preserve"> </v>
      </c>
      <c r="D119" s="1122"/>
      <c r="E119" s="1122"/>
      <c r="F119" s="1122"/>
      <c r="G119" s="1122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25">
      <c r="B120" s="173"/>
      <c r="C120" s="1127" t="s">
        <v>297</v>
      </c>
      <c r="D120" s="1127"/>
      <c r="E120" s="1127"/>
      <c r="F120" s="1127"/>
      <c r="G120" s="1127"/>
      <c r="H120" s="1127"/>
      <c r="I120" s="1127"/>
      <c r="J120" s="1128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25">
      <c r="B121" s="321"/>
      <c r="C121" s="1129" t="s">
        <v>298</v>
      </c>
      <c r="D121" s="1129"/>
      <c r="E121" s="1129"/>
      <c r="F121" s="1129"/>
      <c r="G121" s="1129"/>
      <c r="H121" s="1129"/>
      <c r="I121" s="1129"/>
      <c r="J121" s="1130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25">
      <c r="B122" s="1107" t="s">
        <v>299</v>
      </c>
      <c r="C122" s="1108"/>
      <c r="D122" s="1108"/>
      <c r="E122" s="1108"/>
      <c r="F122" s="1108"/>
      <c r="G122" s="1108"/>
      <c r="H122" s="1108"/>
      <c r="I122" s="1108"/>
      <c r="J122" s="1108"/>
      <c r="K122" s="1108"/>
      <c r="L122" s="1108"/>
      <c r="M122" s="1108"/>
      <c r="N122" s="1109"/>
    </row>
    <row r="123" spans="2:18" ht="15" customHeight="1" x14ac:dyDescent="0.25">
      <c r="B123" s="1102" t="s">
        <v>797</v>
      </c>
      <c r="C123" s="1103"/>
      <c r="D123" s="1103"/>
      <c r="E123" s="1103"/>
      <c r="F123" s="1103"/>
      <c r="G123" s="1103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25">
      <c r="B124" s="173"/>
      <c r="C124" s="1123" t="s">
        <v>9</v>
      </c>
      <c r="D124" s="1123"/>
      <c r="E124" s="1123"/>
      <c r="F124" s="1123"/>
      <c r="G124" s="1123"/>
      <c r="H124" s="1123"/>
      <c r="I124" s="1123"/>
      <c r="J124" s="1124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25">
      <c r="B125" s="316"/>
      <c r="C125" s="1103" t="s">
        <v>178</v>
      </c>
      <c r="D125" s="1103"/>
      <c r="E125" s="1103"/>
      <c r="F125" s="1103"/>
      <c r="G125" s="1103"/>
      <c r="H125" s="1104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25">
      <c r="B126" s="178">
        <v>1</v>
      </c>
      <c r="C126" s="1123" t="str">
        <f>IF(ISBLANK('IlumCusto (ORÇ)'!C136)," ",'IlumCusto (ORÇ)'!C136)</f>
        <v xml:space="preserve"> </v>
      </c>
      <c r="D126" s="1123"/>
      <c r="E126" s="1123"/>
      <c r="F126" s="1123"/>
      <c r="G126" s="1123"/>
      <c r="H126" s="1124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3" t="str">
        <f>IF(ISBLANK('IlumCusto (ORÇ)'!C137)," ",'IlumCusto (ORÇ)'!C137)</f>
        <v xml:space="preserve"> </v>
      </c>
      <c r="D127" s="1123"/>
      <c r="E127" s="1123"/>
      <c r="F127" s="1123"/>
      <c r="G127" s="1123"/>
      <c r="H127" s="1124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25">
      <c r="B128" s="178">
        <v>3</v>
      </c>
      <c r="C128" s="1123" t="str">
        <f>IF(ISBLANK('IlumCusto (ORÇ)'!C138)," ",'IlumCusto (ORÇ)'!C138)</f>
        <v xml:space="preserve"> </v>
      </c>
      <c r="D128" s="1123"/>
      <c r="E128" s="1123"/>
      <c r="F128" s="1123"/>
      <c r="G128" s="1123"/>
      <c r="H128" s="1124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25">
      <c r="B129" s="173"/>
      <c r="C129" s="1127" t="s">
        <v>803</v>
      </c>
      <c r="D129" s="1127"/>
      <c r="E129" s="1127"/>
      <c r="F129" s="1127"/>
      <c r="G129" s="1127"/>
      <c r="H129" s="1127"/>
      <c r="I129" s="1127"/>
      <c r="J129" s="1128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25">
      <c r="B130" s="321"/>
      <c r="C130" s="1129" t="s">
        <v>301</v>
      </c>
      <c r="D130" s="1129"/>
      <c r="E130" s="1129"/>
      <c r="F130" s="1129"/>
      <c r="G130" s="1129"/>
      <c r="H130" s="1129"/>
      <c r="I130" s="1129"/>
      <c r="J130" s="1130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4" t="s">
        <v>302</v>
      </c>
      <c r="D131" s="1134"/>
      <c r="E131" s="1134"/>
      <c r="F131" s="1134"/>
      <c r="G131" s="1134"/>
      <c r="H131" s="1134"/>
      <c r="I131" s="1134"/>
      <c r="J131" s="1135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9" t="s">
        <v>706</v>
      </c>
      <c r="C132" s="1100"/>
      <c r="D132" s="1100"/>
      <c r="E132" s="1100"/>
      <c r="F132" s="1100"/>
      <c r="G132" s="1100"/>
      <c r="H132" s="1100"/>
      <c r="I132" s="1100"/>
      <c r="J132" s="1100"/>
      <c r="K132" s="1100"/>
      <c r="L132" s="1100"/>
      <c r="M132" s="1100"/>
      <c r="N132" s="1101"/>
    </row>
    <row r="133" spans="2:16" ht="15" customHeight="1" x14ac:dyDescent="0.25">
      <c r="B133" s="1102" t="s">
        <v>797</v>
      </c>
      <c r="C133" s="1103"/>
      <c r="D133" s="1103"/>
      <c r="E133" s="1103"/>
      <c r="F133" s="1103"/>
      <c r="G133" s="1103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3" t="s">
        <v>303</v>
      </c>
      <c r="D134" s="1123"/>
      <c r="E134" s="1123"/>
      <c r="F134" s="1123"/>
      <c r="G134" s="1123"/>
      <c r="H134" s="1123"/>
      <c r="I134" s="1123"/>
      <c r="J134" s="1124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3" t="s">
        <v>12</v>
      </c>
      <c r="D135" s="1123"/>
      <c r="E135" s="1123"/>
      <c r="F135" s="1123"/>
      <c r="G135" s="1123"/>
      <c r="H135" s="1123"/>
      <c r="I135" s="1123"/>
      <c r="J135" s="1124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3" t="s">
        <v>175</v>
      </c>
      <c r="D136" s="1123"/>
      <c r="E136" s="1123"/>
      <c r="F136" s="1123"/>
      <c r="G136" s="1123"/>
      <c r="H136" s="1123"/>
      <c r="I136" s="1123"/>
      <c r="J136" s="1124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25">
      <c r="B137" s="173"/>
      <c r="C137" s="1123" t="s">
        <v>304</v>
      </c>
      <c r="D137" s="1123"/>
      <c r="E137" s="1123"/>
      <c r="F137" s="1123"/>
      <c r="G137" s="1123"/>
      <c r="H137" s="1123"/>
      <c r="I137" s="1123"/>
      <c r="J137" s="1124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25">
      <c r="B138" s="173"/>
      <c r="C138" s="1123" t="s">
        <v>305</v>
      </c>
      <c r="D138" s="1123"/>
      <c r="E138" s="1123"/>
      <c r="F138" s="1123"/>
      <c r="G138" s="1123"/>
      <c r="H138" s="1123"/>
      <c r="I138" s="1123"/>
      <c r="J138" s="1124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25">
      <c r="B139" s="173"/>
      <c r="C139" s="1123" t="s">
        <v>306</v>
      </c>
      <c r="D139" s="1123"/>
      <c r="E139" s="1123"/>
      <c r="F139" s="1123"/>
      <c r="G139" s="1123"/>
      <c r="H139" s="1123"/>
      <c r="I139" s="1123"/>
      <c r="J139" s="1124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25">
      <c r="B140" s="1102" t="s">
        <v>15</v>
      </c>
      <c r="C140" s="1103"/>
      <c r="D140" s="1103"/>
      <c r="E140" s="1103"/>
      <c r="F140" s="1103"/>
      <c r="G140" s="1103"/>
      <c r="H140" s="1104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3" t="str">
        <f>IF(ISBLANK('IlumCusto (ORÇ)'!C150)," ",'IlumCusto (ORÇ)'!C150)</f>
        <v xml:space="preserve"> </v>
      </c>
      <c r="D141" s="1123"/>
      <c r="E141" s="1123"/>
      <c r="F141" s="1123"/>
      <c r="G141" s="1123"/>
      <c r="H141" s="1124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25">
      <c r="B142" s="178">
        <v>2</v>
      </c>
      <c r="C142" s="1123" t="str">
        <f>IF(ISBLANK('IlumCusto (ORÇ)'!C151)," ",'IlumCusto (ORÇ)'!C151)</f>
        <v xml:space="preserve"> </v>
      </c>
      <c r="D142" s="1123"/>
      <c r="E142" s="1123"/>
      <c r="F142" s="1123"/>
      <c r="G142" s="1123"/>
      <c r="H142" s="1124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25">
      <c r="B143" s="178">
        <v>3</v>
      </c>
      <c r="C143" s="1123" t="str">
        <f>IF(ISBLANK('IlumCusto (ORÇ)'!C152)," ",'IlumCusto (ORÇ)'!C152)</f>
        <v xml:space="preserve"> </v>
      </c>
      <c r="D143" s="1123"/>
      <c r="E143" s="1123"/>
      <c r="F143" s="1123"/>
      <c r="G143" s="1123"/>
      <c r="H143" s="1124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25">
      <c r="B144" s="173"/>
      <c r="C144" s="1127" t="s">
        <v>820</v>
      </c>
      <c r="D144" s="1127"/>
      <c r="E144" s="1127"/>
      <c r="F144" s="1127"/>
      <c r="G144" s="1127"/>
      <c r="H144" s="1127"/>
      <c r="I144" s="1127"/>
      <c r="J144" s="1128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25">
      <c r="B145" s="325"/>
      <c r="C145" s="1134" t="s">
        <v>307</v>
      </c>
      <c r="D145" s="1134"/>
      <c r="E145" s="1134"/>
      <c r="F145" s="1134"/>
      <c r="G145" s="1134"/>
      <c r="H145" s="1134"/>
      <c r="I145" s="1134"/>
      <c r="J145" s="1135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25">
      <c r="B146" s="179"/>
      <c r="C146" s="1032" t="s">
        <v>694</v>
      </c>
      <c r="D146" s="1032"/>
      <c r="E146" s="1032"/>
      <c r="F146" s="1032"/>
      <c r="G146" s="1032"/>
      <c r="H146" s="1032"/>
      <c r="I146" s="1032"/>
      <c r="J146" s="1033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25">
      <c r="I147" s="390"/>
      <c r="K147" s="391"/>
    </row>
  </sheetData>
  <sheetProtection password="C9A4" sheet="1" objects="1" scenarios="1"/>
  <mergeCells count="253"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12" activePane="bottomRight" state="frozen"/>
      <selection activeCell="H20" sqref="H20"/>
      <selection pane="topRight" activeCell="H20" sqref="H20"/>
      <selection pane="bottomLeft" activeCell="H20" sqref="H20"/>
      <selection pane="bottomRight" activeCell="G43" sqref="G43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8" width="14" style="393" bestFit="1" customWidth="1"/>
    <col min="9" max="9" width="14.5703125" style="393" customWidth="1"/>
    <col min="10" max="57" width="11.5703125" style="393" customWidth="1"/>
    <col min="58" max="16384" width="9.140625" style="393"/>
  </cols>
  <sheetData>
    <row r="2" spans="2:57" ht="22.5" customHeight="1" x14ac:dyDescent="0.2">
      <c r="B2" s="1143" t="s">
        <v>787</v>
      </c>
      <c r="C2" s="1143"/>
      <c r="D2" s="1143"/>
      <c r="E2" s="1143"/>
      <c r="F2" s="1143"/>
      <c r="G2" s="1143"/>
    </row>
    <row r="3" spans="2:57" x14ac:dyDescent="0.2">
      <c r="B3" s="1099" t="s">
        <v>862</v>
      </c>
      <c r="C3" s="1100"/>
      <c r="D3" s="1100"/>
      <c r="E3" s="1100"/>
      <c r="F3" s="1100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">
      <c r="B4" s="1099" t="s">
        <v>861</v>
      </c>
      <c r="C4" s="1100"/>
      <c r="D4" s="1100"/>
      <c r="E4" s="1100"/>
      <c r="F4" s="1100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136">
        <f>B5+1</f>
        <v>2</v>
      </c>
      <c r="C6" s="1140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8" x14ac:dyDescent="0.2">
      <c r="B7" s="1138"/>
      <c r="C7" s="1141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8" x14ac:dyDescent="0.2">
      <c r="B8" s="1136">
        <f>B6+1</f>
        <v>3</v>
      </c>
      <c r="C8" s="1140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8" x14ac:dyDescent="0.2">
      <c r="B9" s="1138"/>
      <c r="C9" s="1141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">
      <c r="B11" s="1136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">
      <c r="B12" s="1137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8" x14ac:dyDescent="0.2">
      <c r="B13" s="1138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">
      <c r="B14" s="1136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">
      <c r="B15" s="1137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7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8" x14ac:dyDescent="0.2">
      <c r="B17" s="1137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8" x14ac:dyDescent="0.2">
      <c r="B18" s="1138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8" x14ac:dyDescent="0.2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">
      <c r="B22" s="1099" t="s">
        <v>863</v>
      </c>
      <c r="C22" s="1100"/>
      <c r="D22" s="1100"/>
      <c r="E22" s="1100"/>
      <c r="F22" s="1101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8" x14ac:dyDescent="0.2">
      <c r="B25" s="1136">
        <f>B24+1</f>
        <v>10</v>
      </c>
      <c r="C25" s="1140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8" x14ac:dyDescent="0.2">
      <c r="B26" s="1138"/>
      <c r="C26" s="1141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8" x14ac:dyDescent="0.2">
      <c r="B27" s="1136">
        <f>B25+1</f>
        <v>11</v>
      </c>
      <c r="C27" s="1140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8" x14ac:dyDescent="0.2">
      <c r="B28" s="1138"/>
      <c r="C28" s="1141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8" x14ac:dyDescent="0.2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">
      <c r="B30" s="1136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">
      <c r="B31" s="1137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8" x14ac:dyDescent="0.2">
      <c r="B32" s="1138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">
      <c r="B33" s="1136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">
      <c r="B34" s="1137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">
      <c r="B35" s="1137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8" x14ac:dyDescent="0.2">
      <c r="B36" s="1137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8" x14ac:dyDescent="0.2">
      <c r="B37" s="1138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8" x14ac:dyDescent="0.2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8" x14ac:dyDescent="0.2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">
      <c r="B41" s="1142" t="s">
        <v>864</v>
      </c>
      <c r="C41" s="1142"/>
      <c r="D41" s="1142"/>
      <c r="E41" s="1142"/>
      <c r="F41" s="1142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8" x14ac:dyDescent="0.2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8" x14ac:dyDescent="0.2">
      <c r="B44" s="181">
        <f>B43+1</f>
        <v>18</v>
      </c>
      <c r="C44" s="209" t="s">
        <v>397</v>
      </c>
      <c r="D44" s="210">
        <f>CED</f>
        <v>1182.47064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8" x14ac:dyDescent="0.2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20</v>
      </c>
      <c r="C46" s="209" t="s">
        <v>400</v>
      </c>
      <c r="D46" s="210">
        <f>CEE</f>
        <v>336.15758536707318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8" x14ac:dyDescent="0.35">
      <c r="E49" s="322" t="s">
        <v>806</v>
      </c>
      <c r="F49" s="175"/>
      <c r="G49" s="176">
        <f>RCB!G5</f>
        <v>0</v>
      </c>
    </row>
    <row r="50" spans="2:57" ht="18" x14ac:dyDescent="0.35">
      <c r="E50" s="322" t="s">
        <v>807</v>
      </c>
      <c r="F50" s="175"/>
      <c r="G50" s="176">
        <f>RCB!J5</f>
        <v>0</v>
      </c>
    </row>
    <row r="52" spans="2:57" x14ac:dyDescent="0.2">
      <c r="H52" s="396"/>
      <c r="I52" s="396"/>
    </row>
    <row r="53" spans="2:57" x14ac:dyDescent="0.2">
      <c r="B53" s="1139" t="s">
        <v>782</v>
      </c>
      <c r="C53" s="1139"/>
      <c r="D53" s="1139"/>
      <c r="E53" s="1139"/>
      <c r="F53" s="1139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4" t="s">
        <v>955</v>
      </c>
      <c r="E2" s="1024"/>
      <c r="F2" s="1024"/>
      <c r="G2" s="1024"/>
      <c r="H2" s="1024"/>
      <c r="I2" s="1024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s="379" customFormat="1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s="379" customFormat="1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671">
        <v>1</v>
      </c>
      <c r="C8" s="1110"/>
      <c r="D8" s="1111"/>
      <c r="E8" s="1111"/>
      <c r="F8" s="1111"/>
      <c r="G8" s="111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0"/>
      <c r="D9" s="1111"/>
      <c r="E9" s="1111"/>
      <c r="F9" s="1111"/>
      <c r="G9" s="1111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0"/>
      <c r="D10" s="1111"/>
      <c r="E10" s="1111"/>
      <c r="F10" s="1111"/>
      <c r="G10" s="111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0"/>
      <c r="D11" s="1111"/>
      <c r="E11" s="1111"/>
      <c r="F11" s="1111"/>
      <c r="G11" s="111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0"/>
      <c r="D12" s="1111"/>
      <c r="E12" s="1111"/>
      <c r="F12" s="1111"/>
      <c r="G12" s="111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0"/>
      <c r="D15" s="1111"/>
      <c r="E15" s="1111"/>
      <c r="F15" s="1111"/>
      <c r="G15" s="111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0"/>
      <c r="D20" s="1111"/>
      <c r="E20" s="1111"/>
      <c r="F20" s="1111"/>
      <c r="G20" s="111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3" t="s">
        <v>288</v>
      </c>
      <c r="D48" s="1114"/>
      <c r="E48" s="1114"/>
      <c r="F48" s="1114"/>
      <c r="G48" s="1114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676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693"/>
      <c r="L54" s="493"/>
      <c r="M54" s="493"/>
      <c r="N54" s="493"/>
      <c r="O54" s="493"/>
      <c r="P54" s="493"/>
    </row>
    <row r="55" spans="2:16" s="676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676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677" customFormat="1" ht="15" customHeight="1" x14ac:dyDescent="0.2">
      <c r="B57" s="1145" t="s">
        <v>923</v>
      </c>
      <c r="C57" s="1146"/>
      <c r="D57" s="1146"/>
      <c r="E57" s="1146"/>
      <c r="F57" s="1146"/>
      <c r="G57" s="1146"/>
      <c r="H57" s="1146"/>
      <c r="I57" s="1146"/>
      <c r="J57" s="1147"/>
      <c r="K57" s="1148" t="s">
        <v>913</v>
      </c>
      <c r="L57" s="1148"/>
      <c r="M57" s="1148"/>
      <c r="N57" s="1148" t="s">
        <v>913</v>
      </c>
      <c r="O57" s="1148"/>
      <c r="P57" s="1148"/>
    </row>
    <row r="58" spans="2:16" s="379" customFormat="1" x14ac:dyDescent="0.25">
      <c r="B58" s="1107" t="s">
        <v>291</v>
      </c>
      <c r="C58" s="1108"/>
      <c r="D58" s="1108"/>
      <c r="E58" s="1108"/>
      <c r="F58" s="1108"/>
      <c r="G58" s="1108"/>
      <c r="H58" s="1108"/>
      <c r="I58" s="1108"/>
      <c r="J58" s="110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45" x14ac:dyDescent="0.25">
      <c r="B59" s="316"/>
      <c r="C59" s="1115" t="s">
        <v>293</v>
      </c>
      <c r="D59" s="1115"/>
      <c r="E59" s="1115"/>
      <c r="F59" s="1115"/>
      <c r="G59" s="111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671">
        <v>1</v>
      </c>
      <c r="C60" s="1112"/>
      <c r="D60" s="1112"/>
      <c r="E60" s="1112"/>
      <c r="F60" s="1112"/>
      <c r="G60" s="1110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2"/>
      <c r="D61" s="1112"/>
      <c r="E61" s="1112"/>
      <c r="F61" s="1112"/>
      <c r="G61" s="1110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2"/>
      <c r="D62" s="1112"/>
      <c r="E62" s="1112"/>
      <c r="F62" s="1112"/>
      <c r="G62" s="1110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2"/>
      <c r="D63" s="1112"/>
      <c r="E63" s="1112"/>
      <c r="F63" s="1112"/>
      <c r="G63" s="1110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2"/>
      <c r="D64" s="1112"/>
      <c r="E64" s="1112"/>
      <c r="F64" s="1112"/>
      <c r="G64" s="1110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4" t="s">
        <v>926</v>
      </c>
      <c r="D65" s="1144"/>
      <c r="E65" s="1144"/>
      <c r="F65" s="1144"/>
      <c r="G65" s="1144"/>
      <c r="H65" s="1144"/>
      <c r="I65" s="1144"/>
      <c r="J65" s="1144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6" t="s">
        <v>923</v>
      </c>
      <c r="C73" s="1097"/>
      <c r="D73" s="1097"/>
      <c r="E73" s="1097"/>
      <c r="F73" s="1097"/>
      <c r="G73" s="1097"/>
      <c r="H73" s="1097"/>
      <c r="I73" s="1097"/>
      <c r="J73" s="1098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s="379" customFormat="1" ht="15" customHeight="1" x14ac:dyDescent="0.25">
      <c r="B74" s="1107" t="s">
        <v>299</v>
      </c>
      <c r="C74" s="1108"/>
      <c r="D74" s="1108"/>
      <c r="E74" s="1108"/>
      <c r="F74" s="1108"/>
      <c r="G74" s="1108"/>
      <c r="H74" s="1108"/>
      <c r="I74" s="1108"/>
      <c r="J74" s="110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3" t="s">
        <v>178</v>
      </c>
      <c r="D75" s="1103"/>
      <c r="E75" s="1103"/>
      <c r="F75" s="1103"/>
      <c r="G75" s="1103"/>
      <c r="H75" s="110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5"/>
      <c r="D76" s="1105"/>
      <c r="E76" s="1105"/>
      <c r="F76" s="1105"/>
      <c r="G76" s="1105"/>
      <c r="H76" s="1106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5"/>
      <c r="D77" s="1105"/>
      <c r="E77" s="1105"/>
      <c r="F77" s="1105"/>
      <c r="G77" s="1105"/>
      <c r="H77" s="1106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25">
      <c r="B78" s="680">
        <v>3</v>
      </c>
      <c r="C78" s="1105"/>
      <c r="D78" s="1105"/>
      <c r="E78" s="1105"/>
      <c r="F78" s="1105"/>
      <c r="G78" s="1105"/>
      <c r="H78" s="1106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693"/>
      <c r="L80" s="493"/>
      <c r="M80" s="493"/>
      <c r="N80" s="493"/>
      <c r="O80" s="493"/>
      <c r="P80" s="493"/>
    </row>
    <row r="81" spans="2:16" s="676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">
      <c r="B87" s="1096" t="s">
        <v>923</v>
      </c>
      <c r="C87" s="1097"/>
      <c r="D87" s="1097"/>
      <c r="E87" s="1097"/>
      <c r="F87" s="1097"/>
      <c r="G87" s="1097"/>
      <c r="H87" s="1097"/>
      <c r="I87" s="1097"/>
      <c r="J87" s="1098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s="379" customFormat="1" ht="15" customHeight="1" x14ac:dyDescent="0.25">
      <c r="B88" s="1099" t="s">
        <v>706</v>
      </c>
      <c r="C88" s="1100"/>
      <c r="D88" s="1100"/>
      <c r="E88" s="1100"/>
      <c r="F88" s="1100"/>
      <c r="G88" s="1100"/>
      <c r="H88" s="1100"/>
      <c r="I88" s="1100"/>
      <c r="J88" s="110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2" t="s">
        <v>15</v>
      </c>
      <c r="C89" s="1103"/>
      <c r="D89" s="1103"/>
      <c r="E89" s="1103"/>
      <c r="F89" s="1103"/>
      <c r="G89" s="1103"/>
      <c r="H89" s="110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5"/>
      <c r="D90" s="1105"/>
      <c r="E90" s="1105"/>
      <c r="F90" s="1105"/>
      <c r="G90" s="1105"/>
      <c r="H90" s="1106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5"/>
      <c r="D91" s="1105"/>
      <c r="E91" s="1105"/>
      <c r="F91" s="1105"/>
      <c r="G91" s="1105"/>
      <c r="H91" s="1106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25">
      <c r="B92" s="680">
        <v>3</v>
      </c>
      <c r="C92" s="1105"/>
      <c r="D92" s="1105"/>
      <c r="E92" s="1105"/>
      <c r="F92" s="1105"/>
      <c r="G92" s="1105"/>
      <c r="H92" s="1106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 t="s">
        <v>266</v>
      </c>
      <c r="O99" s="496"/>
      <c r="P99" s="496"/>
    </row>
    <row r="100" spans="2:16" s="676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6" t="s">
        <v>923</v>
      </c>
      <c r="C101" s="1097"/>
      <c r="D101" s="1097"/>
      <c r="E101" s="1097"/>
      <c r="F101" s="1097"/>
      <c r="G101" s="1097"/>
      <c r="H101" s="1097"/>
      <c r="I101" s="1097"/>
      <c r="J101" s="1098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5.85546875" style="379" bestFit="1" customWidth="1"/>
    <col min="15" max="16" width="3.5703125" style="379" customWidth="1"/>
    <col min="17" max="17" width="11.8554687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87" bestFit="1" customWidth="1"/>
    <col min="26" max="16384" width="9.140625" style="379"/>
  </cols>
  <sheetData>
    <row r="2" spans="2:26" ht="22.5" customHeight="1" x14ac:dyDescent="0.25">
      <c r="B2" s="1023" t="s">
        <v>957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CONDICIONAMENTO AMBIENTAL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ht="18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IF(ISBLANK('CondAmbCusto (ORÇ)'!C8)," ",'CondAmbCusto (ORÇ)'!C8)</f>
        <v xml:space="preserve"> </v>
      </c>
      <c r="D8" s="1149"/>
      <c r="E8" s="1149"/>
      <c r="F8" s="1149"/>
      <c r="G8" s="1121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IF(ISBLANK('CondAmbCusto (ORÇ)'!C9)," ",'CondAmbCusto (ORÇ)'!C9)</f>
        <v xml:space="preserve"> </v>
      </c>
      <c r="D9" s="1149"/>
      <c r="E9" s="1149"/>
      <c r="F9" s="1149"/>
      <c r="G9" s="1121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9" t="str">
        <f t="shared" ref="Q9:Q47" si="3">IF(OR(C9=0,C9=""),"",C9)</f>
        <v xml:space="preserve"> </v>
      </c>
      <c r="R9" s="1119"/>
      <c r="S9" s="1119"/>
      <c r="T9" s="1119"/>
      <c r="U9" s="112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IF(ISBLANK('CondAmbCusto (ORÇ)'!C10)," ",'CondAmbCusto (ORÇ)'!C10)</f>
        <v xml:space="preserve"> </v>
      </c>
      <c r="D10" s="1149"/>
      <c r="E10" s="1149"/>
      <c r="F10" s="1149"/>
      <c r="G10" s="1121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25">
      <c r="B11" s="167">
        <v>4</v>
      </c>
      <c r="C11" s="1149" t="str">
        <f>IF(ISBLANK('CondAmbCusto (ORÇ)'!C11)," ",'CondAmbCusto (ORÇ)'!C11)</f>
        <v xml:space="preserve"> </v>
      </c>
      <c r="D11" s="1149"/>
      <c r="E11" s="1149"/>
      <c r="F11" s="1149"/>
      <c r="G11" s="1121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25">
      <c r="B12" s="165">
        <v>5</v>
      </c>
      <c r="C12" s="1149" t="str">
        <f>IF(ISBLANK('CondAmbCusto (ORÇ)'!C12)," ",'CondAmbCusto (ORÇ)'!C12)</f>
        <v xml:space="preserve"> </v>
      </c>
      <c r="D12" s="1149"/>
      <c r="E12" s="1149"/>
      <c r="F12" s="1149"/>
      <c r="G12" s="1121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25">
      <c r="B13" s="167">
        <v>6</v>
      </c>
      <c r="C13" s="1149" t="str">
        <f>IF(ISBLANK('CondAmbCusto (ORÇ)'!C13)," ",'CondAmbCusto (ORÇ)'!C13)</f>
        <v xml:space="preserve"> </v>
      </c>
      <c r="D13" s="1149"/>
      <c r="E13" s="1149"/>
      <c r="F13" s="1149"/>
      <c r="G13" s="1121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25">
      <c r="B14" s="165">
        <v>7</v>
      </c>
      <c r="C14" s="1149" t="str">
        <f>IF(ISBLANK('CondAmbCusto (ORÇ)'!C14)," ",'CondAmbCusto (ORÇ)'!C14)</f>
        <v xml:space="preserve"> </v>
      </c>
      <c r="D14" s="1149"/>
      <c r="E14" s="1149"/>
      <c r="F14" s="1149"/>
      <c r="G14" s="1121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25">
      <c r="B15" s="167">
        <v>8</v>
      </c>
      <c r="C15" s="1149" t="str">
        <f>IF(ISBLANK('CondAmbCusto (ORÇ)'!C15)," ",'CondAmbCusto (ORÇ)'!C15)</f>
        <v xml:space="preserve"> </v>
      </c>
      <c r="D15" s="1149"/>
      <c r="E15" s="1149"/>
      <c r="F15" s="1149"/>
      <c r="G15" s="1121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25">
      <c r="B16" s="165">
        <v>9</v>
      </c>
      <c r="C16" s="1149" t="str">
        <f>IF(ISBLANK('CondAmbCusto (ORÇ)'!C16)," ",'CondAmbCusto (ORÇ)'!C16)</f>
        <v xml:space="preserve"> </v>
      </c>
      <c r="D16" s="1149"/>
      <c r="E16" s="1149"/>
      <c r="F16" s="1149"/>
      <c r="G16" s="1121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IF(ISBLANK('CondAmbCusto (ORÇ)'!C17)," ",'CondAmbCusto (ORÇ)'!C17)</f>
        <v xml:space="preserve"> </v>
      </c>
      <c r="D17" s="1149"/>
      <c r="E17" s="1149"/>
      <c r="F17" s="1149"/>
      <c r="G17" s="1121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IF(ISBLANK('CondAmbCusto (ORÇ)'!C18)," ",'CondAmbCusto (ORÇ)'!C18)</f>
        <v xml:space="preserve"> </v>
      </c>
      <c r="D18" s="1149"/>
      <c r="E18" s="1149"/>
      <c r="F18" s="1149"/>
      <c r="G18" s="1121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IF(ISBLANK('CondAmbCusto (ORÇ)'!C19)," ",'CondAmbCusto (ORÇ)'!C19)</f>
        <v xml:space="preserve"> </v>
      </c>
      <c r="D19" s="1149"/>
      <c r="E19" s="1149"/>
      <c r="F19" s="1149"/>
      <c r="G19" s="1121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IF(ISBLANK('CondAmbCusto (ORÇ)'!C20)," ",'CondAmbCusto (ORÇ)'!C20)</f>
        <v xml:space="preserve"> </v>
      </c>
      <c r="D20" s="1149"/>
      <c r="E20" s="1149"/>
      <c r="F20" s="1149"/>
      <c r="G20" s="1121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IF(ISBLANK('CondAmbCusto (ORÇ)'!C21)," ",'CondAmbCusto (ORÇ)'!C21)</f>
        <v xml:space="preserve"> </v>
      </c>
      <c r="D21" s="1149"/>
      <c r="E21" s="1149"/>
      <c r="F21" s="1149"/>
      <c r="G21" s="1121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IF(ISBLANK('CondAmbCusto (ORÇ)'!C22)," ",'CondAmbCusto (ORÇ)'!C22)</f>
        <v xml:space="preserve"> </v>
      </c>
      <c r="D22" s="1149"/>
      <c r="E22" s="1149"/>
      <c r="F22" s="1149"/>
      <c r="G22" s="1121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IF(ISBLANK('CondAmbCusto (ORÇ)'!C23)," ",'CondAmbCusto (ORÇ)'!C23)</f>
        <v xml:space="preserve"> </v>
      </c>
      <c r="D23" s="1149"/>
      <c r="E23" s="1149"/>
      <c r="F23" s="1149"/>
      <c r="G23" s="1121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IF(ISBLANK('CondAmbCusto (ORÇ)'!C24)," ",'CondAmbCusto (ORÇ)'!C24)</f>
        <v xml:space="preserve"> </v>
      </c>
      <c r="D24" s="1149"/>
      <c r="E24" s="1149"/>
      <c r="F24" s="1149"/>
      <c r="G24" s="1121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IF(ISBLANK('CondAmbCusto (ORÇ)'!C25)," ",'CondAmbCusto (ORÇ)'!C25)</f>
        <v xml:space="preserve"> </v>
      </c>
      <c r="D25" s="1149"/>
      <c r="E25" s="1149"/>
      <c r="F25" s="1149"/>
      <c r="G25" s="1121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IF(ISBLANK('CondAmbCusto (ORÇ)'!C26)," ",'CondAmbCusto (ORÇ)'!C26)</f>
        <v xml:space="preserve"> </v>
      </c>
      <c r="D26" s="1149"/>
      <c r="E26" s="1149"/>
      <c r="F26" s="1149"/>
      <c r="G26" s="1121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IF(ISBLANK('CondAmbCusto (ORÇ)'!C27)," ",'CondAmbCusto (ORÇ)'!C27)</f>
        <v xml:space="preserve"> </v>
      </c>
      <c r="D27" s="1149"/>
      <c r="E27" s="1149"/>
      <c r="F27" s="1149"/>
      <c r="G27" s="1121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IF(ISBLANK('CondAmbCusto (ORÇ)'!C28)," ",'CondAmbCusto (ORÇ)'!C28)</f>
        <v xml:space="preserve"> </v>
      </c>
      <c r="D28" s="1149"/>
      <c r="E28" s="1149"/>
      <c r="F28" s="1149"/>
      <c r="G28" s="1121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IF(ISBLANK('CondAmbCusto (ORÇ)'!C29)," ",'CondAmbCusto (ORÇ)'!C29)</f>
        <v xml:space="preserve"> </v>
      </c>
      <c r="D29" s="1149"/>
      <c r="E29" s="1149"/>
      <c r="F29" s="1149"/>
      <c r="G29" s="1121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IF(ISBLANK('CondAmbCusto (ORÇ)'!C30)," ",'CondAmbCusto (ORÇ)'!C30)</f>
        <v xml:space="preserve"> </v>
      </c>
      <c r="D30" s="1149"/>
      <c r="E30" s="1149"/>
      <c r="F30" s="1149"/>
      <c r="G30" s="1121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25">
      <c r="B31" s="167">
        <v>24</v>
      </c>
      <c r="C31" s="1149" t="str">
        <f>IF(ISBLANK('CondAmbCusto (ORÇ)'!C31)," ",'CondAmbCusto (ORÇ)'!C31)</f>
        <v xml:space="preserve"> </v>
      </c>
      <c r="D31" s="1149"/>
      <c r="E31" s="1149"/>
      <c r="F31" s="1149"/>
      <c r="G31" s="1121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25">
      <c r="B32" s="165">
        <v>25</v>
      </c>
      <c r="C32" s="1149" t="str">
        <f>IF(ISBLANK('CondAmbCusto (ORÇ)'!C32)," ",'CondAmbCusto (ORÇ)'!C32)</f>
        <v xml:space="preserve"> </v>
      </c>
      <c r="D32" s="1149"/>
      <c r="E32" s="1149"/>
      <c r="F32" s="1149"/>
      <c r="G32" s="1121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25">
      <c r="B33" s="167">
        <v>26</v>
      </c>
      <c r="C33" s="1149" t="str">
        <f>IF(ISBLANK('CondAmbCusto (ORÇ)'!C33)," ",'CondAmbCusto (ORÇ)'!C33)</f>
        <v xml:space="preserve"> </v>
      </c>
      <c r="D33" s="1149"/>
      <c r="E33" s="1149"/>
      <c r="F33" s="1149"/>
      <c r="G33" s="1121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IF(ISBLANK('CondAmbCusto (ORÇ)'!C34)," ",'CondAmbCusto (ORÇ)'!C34)</f>
        <v xml:space="preserve"> </v>
      </c>
      <c r="D34" s="1149"/>
      <c r="E34" s="1149"/>
      <c r="F34" s="1149"/>
      <c r="G34" s="1121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IF(ISBLANK('CondAmbCusto (ORÇ)'!C35)," ",'CondAmbCusto (ORÇ)'!C35)</f>
        <v xml:space="preserve"> </v>
      </c>
      <c r="D35" s="1149"/>
      <c r="E35" s="1149"/>
      <c r="F35" s="1149"/>
      <c r="G35" s="1121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IF(ISBLANK('CondAmbCusto (ORÇ)'!C36)," ",'CondAmbCusto (ORÇ)'!C36)</f>
        <v xml:space="preserve"> </v>
      </c>
      <c r="D36" s="1149"/>
      <c r="E36" s="1149"/>
      <c r="F36" s="1149"/>
      <c r="G36" s="1121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IF(ISBLANK('CondAmbCusto (ORÇ)'!C37)," ",'CondAmbCusto (ORÇ)'!C37)</f>
        <v xml:space="preserve"> </v>
      </c>
      <c r="D37" s="1149"/>
      <c r="E37" s="1149"/>
      <c r="F37" s="1149"/>
      <c r="G37" s="1121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IF(ISBLANK('CondAmbCusto (ORÇ)'!C38)," ",'CondAmbCusto (ORÇ)'!C38)</f>
        <v xml:space="preserve"> </v>
      </c>
      <c r="D38" s="1149"/>
      <c r="E38" s="1149"/>
      <c r="F38" s="1149"/>
      <c r="G38" s="1121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25">
      <c r="B39" s="167">
        <v>32</v>
      </c>
      <c r="C39" s="1149" t="str">
        <f>IF(ISBLANK('CondAmbCusto (ORÇ)'!C39)," ",'CondAmbCusto (ORÇ)'!C39)</f>
        <v xml:space="preserve"> </v>
      </c>
      <c r="D39" s="1149"/>
      <c r="E39" s="1149"/>
      <c r="F39" s="1149"/>
      <c r="G39" s="1121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IF(ISBLANK('CondAmbCusto (ORÇ)'!C40)," ",'CondAmbCusto (ORÇ)'!C40)</f>
        <v xml:space="preserve"> </v>
      </c>
      <c r="D40" s="1149"/>
      <c r="E40" s="1149"/>
      <c r="F40" s="1149"/>
      <c r="G40" s="1121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IF(ISBLANK('CondAmbCusto (ORÇ)'!C41)," ",'CondAmbCusto (ORÇ)'!C41)</f>
        <v xml:space="preserve"> </v>
      </c>
      <c r="D41" s="1149"/>
      <c r="E41" s="1149"/>
      <c r="F41" s="1149"/>
      <c r="G41" s="1121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IF(ISBLANK('CondAmbCusto (ORÇ)'!C42)," ",'CondAmbCusto (ORÇ)'!C42)</f>
        <v xml:space="preserve"> </v>
      </c>
      <c r="D42" s="1149"/>
      <c r="E42" s="1149"/>
      <c r="F42" s="1149"/>
      <c r="G42" s="1121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25">
      <c r="B43" s="167">
        <v>36</v>
      </c>
      <c r="C43" s="1149" t="str">
        <f>IF(ISBLANK('CondAmbCusto (ORÇ)'!C43)," ",'CondAmbCusto (ORÇ)'!C43)</f>
        <v xml:space="preserve"> </v>
      </c>
      <c r="D43" s="1149"/>
      <c r="E43" s="1149"/>
      <c r="F43" s="1149"/>
      <c r="G43" s="1121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IF(ISBLANK('CondAmbCusto (ORÇ)'!C44)," ",'CondAmbCusto (ORÇ)'!C44)</f>
        <v xml:space="preserve"> </v>
      </c>
      <c r="D44" s="1149"/>
      <c r="E44" s="1149"/>
      <c r="F44" s="1149"/>
      <c r="G44" s="1121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IF(ISBLANK('CondAmbCusto (ORÇ)'!C45)," ",'CondAmbCusto (ORÇ)'!C45)</f>
        <v xml:space="preserve"> </v>
      </c>
      <c r="D45" s="1149"/>
      <c r="E45" s="1149"/>
      <c r="F45" s="1149"/>
      <c r="G45" s="1121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IF(ISBLANK('CondAmbCusto (ORÇ)'!C46)," ",'CondAmbCusto (ORÇ)'!C46)</f>
        <v xml:space="preserve"> </v>
      </c>
      <c r="D46" s="1149"/>
      <c r="E46" s="1149"/>
      <c r="F46" s="1149"/>
      <c r="G46" s="1121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25">
      <c r="B47" s="167">
        <v>40</v>
      </c>
      <c r="C47" s="1149" t="str">
        <f>IF(ISBLANK('CondAmbCusto (ORÇ)'!C47)," ",'CondAmbCusto (ORÇ)'!C47)</f>
        <v xml:space="preserve"> </v>
      </c>
      <c r="D47" s="1149"/>
      <c r="E47" s="1149"/>
      <c r="F47" s="1149"/>
      <c r="G47" s="1121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IF(ISBLANK('CondAmbCusto (ORÇ)'!C48)," ",'CondAmbCusto (ORÇ)'!C48)</f>
        <v>Acessórios</v>
      </c>
      <c r="D48" s="1149"/>
      <c r="E48" s="1149"/>
      <c r="F48" s="1149"/>
      <c r="G48" s="1121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9" t="str">
        <f>IF(OR(C48=0,C48=""),"",C48)</f>
        <v>Acessórios</v>
      </c>
      <c r="R48" s="1119"/>
      <c r="S48" s="1119"/>
      <c r="T48" s="1119"/>
      <c r="U48" s="112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9" t="s">
        <v>415</v>
      </c>
      <c r="D49" s="1129"/>
      <c r="E49" s="1129"/>
      <c r="F49" s="1129"/>
      <c r="G49" s="1129"/>
      <c r="H49" s="1129"/>
      <c r="I49" s="1129"/>
      <c r="J49" s="113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1" t="s">
        <v>709</v>
      </c>
      <c r="Q49" s="1132"/>
      <c r="R49" s="1132"/>
      <c r="S49" s="1132"/>
      <c r="T49" s="1132"/>
      <c r="U49" s="1132"/>
      <c r="V49" s="1133"/>
      <c r="W49" s="171" t="s">
        <v>416</v>
      </c>
      <c r="X49" s="172">
        <f>SUM(X8:X48)</f>
        <v>0</v>
      </c>
    </row>
    <row r="50" spans="2:24" ht="18" x14ac:dyDescent="0.25">
      <c r="B50" s="1107" t="s">
        <v>291</v>
      </c>
      <c r="C50" s="1108"/>
      <c r="D50" s="1108"/>
      <c r="E50" s="1108"/>
      <c r="F50" s="1108"/>
      <c r="G50" s="1108"/>
      <c r="H50" s="1108"/>
      <c r="I50" s="1108"/>
      <c r="J50" s="1108"/>
      <c r="K50" s="1108"/>
      <c r="L50" s="1108"/>
      <c r="M50" s="1108"/>
      <c r="N50" s="1109"/>
      <c r="P50" s="1131" t="s">
        <v>805</v>
      </c>
      <c r="Q50" s="1132"/>
      <c r="R50" s="1132"/>
      <c r="S50" s="1132"/>
      <c r="T50" s="1132"/>
      <c r="U50" s="1132"/>
      <c r="V50" s="1133"/>
      <c r="W50" s="171" t="s">
        <v>804</v>
      </c>
      <c r="X50" s="172">
        <f>IFERROR(X49*($L$86/$K$86),0)</f>
        <v>0</v>
      </c>
    </row>
    <row r="51" spans="2:24" ht="18" customHeight="1" x14ac:dyDescent="0.25">
      <c r="B51" s="1102" t="s">
        <v>797</v>
      </c>
      <c r="C51" s="1103"/>
      <c r="D51" s="1103"/>
      <c r="E51" s="1103"/>
      <c r="F51" s="1103"/>
      <c r="G51" s="110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25" t="s">
        <v>708</v>
      </c>
      <c r="U52" s="1126"/>
      <c r="V52" s="332">
        <f>IFERROR(SUM(Y8:Y48)/X49,0)</f>
        <v>0</v>
      </c>
    </row>
    <row r="53" spans="2:24" ht="15" customHeight="1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25">
      <c r="B54" s="316"/>
      <c r="C54" s="1115" t="s">
        <v>293</v>
      </c>
      <c r="D54" s="1115"/>
      <c r="E54" s="1115"/>
      <c r="F54" s="1115"/>
      <c r="G54" s="111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25">
      <c r="B55" s="165">
        <v>1</v>
      </c>
      <c r="C55" s="1149" t="str">
        <f>IF(ISBLANK('CondAmbCusto (ORÇ)'!C60)," ",'CondAmbCusto (ORÇ)'!C60)</f>
        <v xml:space="preserve"> </v>
      </c>
      <c r="D55" s="1149"/>
      <c r="E55" s="1149"/>
      <c r="F55" s="1149"/>
      <c r="G55" s="1121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25">
      <c r="B56" s="167">
        <v>2</v>
      </c>
      <c r="C56" s="1149" t="str">
        <f>IF(ISBLANK('CondAmbCusto (ORÇ)'!C61)," ",'CondAmbCusto (ORÇ)'!C61)</f>
        <v xml:space="preserve"> </v>
      </c>
      <c r="D56" s="1149"/>
      <c r="E56" s="1149"/>
      <c r="F56" s="1149"/>
      <c r="G56" s="1121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25">
      <c r="B57" s="165">
        <v>3</v>
      </c>
      <c r="C57" s="1149" t="str">
        <f>IF(ISBLANK('CondAmbCusto (ORÇ)'!C62)," ",'CondAmbCusto (ORÇ)'!C62)</f>
        <v xml:space="preserve"> </v>
      </c>
      <c r="D57" s="1149"/>
      <c r="E57" s="1149"/>
      <c r="F57" s="1149"/>
      <c r="G57" s="1121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IF(ISBLANK('CondAmbCusto (ORÇ)'!C63)," ",'CondAmbCusto (ORÇ)'!C63)</f>
        <v xml:space="preserve"> </v>
      </c>
      <c r="D58" s="1149"/>
      <c r="E58" s="1149"/>
      <c r="F58" s="1149"/>
      <c r="G58" s="1121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25">
      <c r="B59" s="165">
        <v>5</v>
      </c>
      <c r="C59" s="1149" t="str">
        <f>IF(ISBLANK('CondAmbCusto (ORÇ)'!C64)," ",'CondAmbCusto (ORÇ)'!C64)</f>
        <v xml:space="preserve"> </v>
      </c>
      <c r="D59" s="1149"/>
      <c r="E59" s="1149"/>
      <c r="F59" s="1149"/>
      <c r="G59" s="1121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7" t="s">
        <v>417</v>
      </c>
      <c r="D60" s="1127"/>
      <c r="E60" s="1127"/>
      <c r="F60" s="1127"/>
      <c r="G60" s="1127"/>
      <c r="H60" s="1127"/>
      <c r="I60" s="1127"/>
      <c r="J60" s="112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25">
      <c r="B61" s="321"/>
      <c r="C61" s="1129" t="s">
        <v>418</v>
      </c>
      <c r="D61" s="1129"/>
      <c r="E61" s="1129"/>
      <c r="F61" s="1129"/>
      <c r="G61" s="1129"/>
      <c r="H61" s="1129"/>
      <c r="I61" s="1129"/>
      <c r="J61" s="113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7" t="s">
        <v>299</v>
      </c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9"/>
    </row>
    <row r="63" spans="2:24" ht="15" customHeight="1" x14ac:dyDescent="0.25">
      <c r="B63" s="1102" t="s">
        <v>797</v>
      </c>
      <c r="C63" s="1103"/>
      <c r="D63" s="1103"/>
      <c r="E63" s="1103"/>
      <c r="F63" s="1103"/>
      <c r="G63" s="110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24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25">
      <c r="B65" s="316"/>
      <c r="C65" s="1103" t="s">
        <v>178</v>
      </c>
      <c r="D65" s="1103"/>
      <c r="E65" s="1103"/>
      <c r="F65" s="1103"/>
      <c r="G65" s="1103"/>
      <c r="H65" s="110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3" t="str">
        <f>IF(ISBLANK('CondAmbCusto (ORÇ)'!C76)," ",'CondAmbCusto (ORÇ)'!C76)</f>
        <v xml:space="preserve"> </v>
      </c>
      <c r="D66" s="1123"/>
      <c r="E66" s="1123"/>
      <c r="F66" s="1123"/>
      <c r="G66" s="1123"/>
      <c r="H66" s="1124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25">
      <c r="B67" s="178">
        <v>2</v>
      </c>
      <c r="C67" s="1123" t="str">
        <f>IF(ISBLANK('CondAmbCusto (ORÇ)'!C77)," ",'CondAmbCusto (ORÇ)'!C77)</f>
        <v xml:space="preserve"> </v>
      </c>
      <c r="D67" s="1123"/>
      <c r="E67" s="1123"/>
      <c r="F67" s="1123"/>
      <c r="G67" s="1123"/>
      <c r="H67" s="1124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3" t="str">
        <f>IF(ISBLANK('CondAmbCusto (ORÇ)'!C78)," ",'CondAmbCusto (ORÇ)'!C78)</f>
        <v xml:space="preserve"> </v>
      </c>
      <c r="D68" s="1123"/>
      <c r="E68" s="1123"/>
      <c r="F68" s="1123"/>
      <c r="G68" s="1123"/>
      <c r="H68" s="1124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7" t="s">
        <v>802</v>
      </c>
      <c r="D69" s="1127"/>
      <c r="E69" s="1127"/>
      <c r="F69" s="1127"/>
      <c r="G69" s="1127"/>
      <c r="H69" s="1127"/>
      <c r="I69" s="1127"/>
      <c r="J69" s="112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9" t="s">
        <v>419</v>
      </c>
      <c r="D70" s="1129"/>
      <c r="E70" s="1129"/>
      <c r="F70" s="1129"/>
      <c r="G70" s="1129"/>
      <c r="H70" s="1129"/>
      <c r="I70" s="1129"/>
      <c r="J70" s="1130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25">
      <c r="B71" s="325"/>
      <c r="C71" s="1134" t="s">
        <v>420</v>
      </c>
      <c r="D71" s="1134"/>
      <c r="E71" s="1134"/>
      <c r="F71" s="1134"/>
      <c r="G71" s="1134"/>
      <c r="H71" s="1134"/>
      <c r="I71" s="1134"/>
      <c r="J71" s="113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25">
      <c r="B72" s="1099" t="s">
        <v>706</v>
      </c>
      <c r="C72" s="1100"/>
      <c r="D72" s="1100"/>
      <c r="E72" s="1100"/>
      <c r="F72" s="1100"/>
      <c r="G72" s="1100"/>
      <c r="H72" s="1100"/>
      <c r="I72" s="1100"/>
      <c r="J72" s="1100"/>
      <c r="K72" s="1100"/>
      <c r="L72" s="1100"/>
      <c r="M72" s="1100"/>
      <c r="N72" s="1101"/>
    </row>
    <row r="73" spans="2:16" x14ac:dyDescent="0.25">
      <c r="B73" s="1102" t="s">
        <v>797</v>
      </c>
      <c r="C73" s="1103"/>
      <c r="D73" s="1103"/>
      <c r="E73" s="1103"/>
      <c r="F73" s="1103"/>
      <c r="G73" s="110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25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24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25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24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25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24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25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24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25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24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25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24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25">
      <c r="B80" s="1102" t="s">
        <v>15</v>
      </c>
      <c r="C80" s="1103"/>
      <c r="D80" s="1103"/>
      <c r="E80" s="1103"/>
      <c r="F80" s="1103"/>
      <c r="G80" s="1103"/>
      <c r="H80" s="110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25">
      <c r="B81" s="178">
        <v>1</v>
      </c>
      <c r="C81" s="1123" t="str">
        <f>IF(ISBLANK('CondAmbCusto (ORÇ)'!C90)," ",'CondAmbCusto (ORÇ)'!C90)</f>
        <v xml:space="preserve"> </v>
      </c>
      <c r="D81" s="1123"/>
      <c r="E81" s="1123"/>
      <c r="F81" s="1123"/>
      <c r="G81" s="1123"/>
      <c r="H81" s="1124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3" t="str">
        <f>IF(ISBLANK('CondAmbCusto (ORÇ)'!C91)," ",'CondAmbCusto (ORÇ)'!C91)</f>
        <v xml:space="preserve"> </v>
      </c>
      <c r="D82" s="1123"/>
      <c r="E82" s="1123"/>
      <c r="F82" s="1123"/>
      <c r="G82" s="1123"/>
      <c r="H82" s="1124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3" t="str">
        <f>IF(ISBLANK('CondAmbCusto (ORÇ)'!C92)," ",'CondAmbCusto (ORÇ)'!C92)</f>
        <v xml:space="preserve"> </v>
      </c>
      <c r="D83" s="1123"/>
      <c r="E83" s="1123"/>
      <c r="F83" s="1123"/>
      <c r="G83" s="1123"/>
      <c r="H83" s="1124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7" t="s">
        <v>819</v>
      </c>
      <c r="D84" s="1127"/>
      <c r="E84" s="1127"/>
      <c r="F84" s="1127"/>
      <c r="G84" s="1127"/>
      <c r="H84" s="1127"/>
      <c r="I84" s="1127"/>
      <c r="J84" s="112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4" t="s">
        <v>421</v>
      </c>
      <c r="D85" s="1134"/>
      <c r="E85" s="1134"/>
      <c r="F85" s="1134"/>
      <c r="G85" s="1134"/>
      <c r="H85" s="1134"/>
      <c r="I85" s="1134"/>
      <c r="J85" s="1135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2" t="s">
        <v>719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1406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57" ht="22.5" customHeight="1" x14ac:dyDescent="0.2">
      <c r="B2" s="1143" t="s">
        <v>788</v>
      </c>
      <c r="C2" s="1143"/>
      <c r="D2" s="1143"/>
      <c r="E2" s="1143"/>
      <c r="F2" s="1143"/>
      <c r="G2" s="1143"/>
    </row>
    <row r="3" spans="2:57" x14ac:dyDescent="0.2">
      <c r="B3" s="1099" t="s">
        <v>680</v>
      </c>
      <c r="C3" s="1100"/>
      <c r="D3" s="1100"/>
      <c r="E3" s="1100"/>
      <c r="F3" s="1100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">
      <c r="B4" s="1099" t="s">
        <v>865</v>
      </c>
      <c r="C4" s="1100"/>
      <c r="D4" s="1100"/>
      <c r="E4" s="1100"/>
      <c r="F4" s="1100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8" x14ac:dyDescent="0.2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8" x14ac:dyDescent="0.2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8" x14ac:dyDescent="0.2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8" x14ac:dyDescent="0.2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8" x14ac:dyDescent="0.2">
      <c r="B10" s="1136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8" x14ac:dyDescent="0.2">
      <c r="B11" s="1138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">
      <c r="B12" s="1136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">
      <c r="B13" s="1137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8" x14ac:dyDescent="0.2">
      <c r="B14" s="1138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">
      <c r="B15" s="1136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">
      <c r="B16" s="1137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">
      <c r="B17" s="1137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8" x14ac:dyDescent="0.2">
      <c r="B18" s="1137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8" x14ac:dyDescent="0.2">
      <c r="B19" s="1138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">
      <c r="B23" s="1099" t="s">
        <v>863</v>
      </c>
      <c r="C23" s="1100"/>
      <c r="D23" s="1100"/>
      <c r="E23" s="1100"/>
      <c r="F23" s="1101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8" x14ac:dyDescent="0.2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8" x14ac:dyDescent="0.2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8" x14ac:dyDescent="0.2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8" x14ac:dyDescent="0.2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8" x14ac:dyDescent="0.2">
      <c r="B30" s="1136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8" x14ac:dyDescent="0.2">
      <c r="B31" s="1138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">
      <c r="B32" s="1136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">
      <c r="B33" s="1137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8" x14ac:dyDescent="0.2">
      <c r="B34" s="1138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">
      <c r="B35" s="1136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">
      <c r="B36" s="1137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">
      <c r="B37" s="1137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8" x14ac:dyDescent="0.2">
      <c r="B38" s="1137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8" x14ac:dyDescent="0.2">
      <c r="B39" s="1138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8" x14ac:dyDescent="0.2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">
      <c r="B43" s="1142" t="s">
        <v>864</v>
      </c>
      <c r="C43" s="1142"/>
      <c r="D43" s="1142"/>
      <c r="E43" s="1142"/>
      <c r="F43" s="1142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8" x14ac:dyDescent="0.2">
      <c r="B46" s="181">
        <f>B45+1</f>
        <v>22</v>
      </c>
      <c r="C46" s="209" t="s">
        <v>397</v>
      </c>
      <c r="D46" s="210">
        <f>CED</f>
        <v>1182.47064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8" x14ac:dyDescent="0.2">
      <c r="B48" s="181">
        <f>B47+1</f>
        <v>24</v>
      </c>
      <c r="C48" s="209" t="s">
        <v>400</v>
      </c>
      <c r="D48" s="210">
        <f>CEE</f>
        <v>336.15758536707318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8" x14ac:dyDescent="0.2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8" x14ac:dyDescent="0.35">
      <c r="E51" s="322" t="s">
        <v>808</v>
      </c>
      <c r="F51" s="175"/>
      <c r="G51" s="176">
        <f>RCB!G6</f>
        <v>0</v>
      </c>
    </row>
    <row r="52" spans="2:27" ht="18" x14ac:dyDescent="0.35">
      <c r="E52" s="322" t="s">
        <v>809</v>
      </c>
      <c r="F52" s="175"/>
      <c r="G52" s="176">
        <f>RCB!J6</f>
        <v>0</v>
      </c>
    </row>
    <row r="54" spans="2:27" x14ac:dyDescent="0.2">
      <c r="H54" s="396"/>
      <c r="I54" s="396"/>
    </row>
    <row r="55" spans="2:27" x14ac:dyDescent="0.2">
      <c r="B55" s="1139" t="s">
        <v>782</v>
      </c>
      <c r="C55" s="1139"/>
      <c r="D55" s="1139"/>
      <c r="E55" s="1139"/>
      <c r="F55" s="1139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1023" t="s">
        <v>958</v>
      </c>
      <c r="C2" s="1024"/>
      <c r="D2" s="1024"/>
      <c r="E2" s="1024"/>
      <c r="F2" s="1024"/>
      <c r="G2" s="1024"/>
      <c r="H2" s="1024"/>
      <c r="I2" s="1024"/>
      <c r="J2" s="102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0"/>
      <c r="D8" s="1111"/>
      <c r="E8" s="1111"/>
      <c r="F8" s="1111"/>
      <c r="G8" s="111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0"/>
      <c r="D9" s="1111"/>
      <c r="E9" s="1111"/>
      <c r="F9" s="1111"/>
      <c r="G9" s="1111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0"/>
      <c r="D10" s="1111"/>
      <c r="E10" s="1111"/>
      <c r="F10" s="1111"/>
      <c r="G10" s="111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0"/>
      <c r="D11" s="1111"/>
      <c r="E11" s="1111"/>
      <c r="F11" s="1111"/>
      <c r="G11" s="111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0"/>
      <c r="D12" s="1111"/>
      <c r="E12" s="1111"/>
      <c r="F12" s="1111"/>
      <c r="G12" s="1111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0"/>
      <c r="D15" s="1111"/>
      <c r="E15" s="1111"/>
      <c r="F15" s="1111"/>
      <c r="G15" s="111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0"/>
      <c r="D20" s="1111"/>
      <c r="E20" s="1111"/>
      <c r="F20" s="1111"/>
      <c r="G20" s="111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25">
      <c r="B48" s="165">
        <v>41</v>
      </c>
      <c r="C48" s="1110"/>
      <c r="D48" s="1111"/>
      <c r="E48" s="1111"/>
      <c r="F48" s="1111"/>
      <c r="G48" s="1111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25">
      <c r="B49" s="167">
        <v>42</v>
      </c>
      <c r="C49" s="1110"/>
      <c r="D49" s="1111"/>
      <c r="E49" s="1111"/>
      <c r="F49" s="1111"/>
      <c r="G49" s="1111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25">
      <c r="B50" s="165">
        <v>43</v>
      </c>
      <c r="C50" s="1110"/>
      <c r="D50" s="1111"/>
      <c r="E50" s="1111"/>
      <c r="F50" s="1111"/>
      <c r="G50" s="1111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25">
      <c r="B51" s="167">
        <v>44</v>
      </c>
      <c r="C51" s="1110"/>
      <c r="D51" s="1111"/>
      <c r="E51" s="1111"/>
      <c r="F51" s="1111"/>
      <c r="G51" s="1111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25">
      <c r="B52" s="165">
        <v>45</v>
      </c>
      <c r="C52" s="1110"/>
      <c r="D52" s="1111"/>
      <c r="E52" s="1111"/>
      <c r="F52" s="1111"/>
      <c r="G52" s="1111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25">
      <c r="B53" s="167">
        <v>46</v>
      </c>
      <c r="C53" s="1110"/>
      <c r="D53" s="1111"/>
      <c r="E53" s="1111"/>
      <c r="F53" s="1111"/>
      <c r="G53" s="1111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25">
      <c r="B54" s="165">
        <v>47</v>
      </c>
      <c r="C54" s="1110"/>
      <c r="D54" s="1111"/>
      <c r="E54" s="1111"/>
      <c r="F54" s="1111"/>
      <c r="G54" s="1111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25">
      <c r="B55" s="167">
        <v>48</v>
      </c>
      <c r="C55" s="1110"/>
      <c r="D55" s="1111"/>
      <c r="E55" s="1111"/>
      <c r="F55" s="1111"/>
      <c r="G55" s="1111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25">
      <c r="B56" s="165">
        <v>49</v>
      </c>
      <c r="C56" s="1110"/>
      <c r="D56" s="1111"/>
      <c r="E56" s="1111"/>
      <c r="F56" s="1111"/>
      <c r="G56" s="1111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25">
      <c r="B57" s="167">
        <v>50</v>
      </c>
      <c r="C57" s="1110"/>
      <c r="D57" s="1111"/>
      <c r="E57" s="1111"/>
      <c r="F57" s="1111"/>
      <c r="G57" s="1111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25">
      <c r="B58" s="165">
        <v>51</v>
      </c>
      <c r="C58" s="1110"/>
      <c r="D58" s="1111"/>
      <c r="E58" s="1111"/>
      <c r="F58" s="1111"/>
      <c r="G58" s="1111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25">
      <c r="B59" s="167">
        <v>52</v>
      </c>
      <c r="C59" s="1110"/>
      <c r="D59" s="1111"/>
      <c r="E59" s="1111"/>
      <c r="F59" s="1111"/>
      <c r="G59" s="1111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25">
      <c r="B60" s="165">
        <v>53</v>
      </c>
      <c r="C60" s="1110"/>
      <c r="D60" s="1111"/>
      <c r="E60" s="1111"/>
      <c r="F60" s="1111"/>
      <c r="G60" s="1111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25">
      <c r="B61" s="167">
        <v>54</v>
      </c>
      <c r="C61" s="1110"/>
      <c r="D61" s="1111"/>
      <c r="E61" s="1111"/>
      <c r="F61" s="1111"/>
      <c r="G61" s="1111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25">
      <c r="B62" s="165">
        <v>55</v>
      </c>
      <c r="C62" s="1110"/>
      <c r="D62" s="1111"/>
      <c r="E62" s="1111"/>
      <c r="F62" s="1111"/>
      <c r="G62" s="1111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25">
      <c r="B63" s="167">
        <v>56</v>
      </c>
      <c r="C63" s="1110"/>
      <c r="D63" s="1111"/>
      <c r="E63" s="1111"/>
      <c r="F63" s="1111"/>
      <c r="G63" s="1111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25">
      <c r="B64" s="165">
        <v>57</v>
      </c>
      <c r="C64" s="1110"/>
      <c r="D64" s="1111"/>
      <c r="E64" s="1111"/>
      <c r="F64" s="1111"/>
      <c r="G64" s="1111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25">
      <c r="B65" s="167">
        <v>58</v>
      </c>
      <c r="C65" s="1110"/>
      <c r="D65" s="1111"/>
      <c r="E65" s="1111"/>
      <c r="F65" s="1111"/>
      <c r="G65" s="1111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25">
      <c r="B66" s="165">
        <v>59</v>
      </c>
      <c r="C66" s="1110"/>
      <c r="D66" s="1111"/>
      <c r="E66" s="1111"/>
      <c r="F66" s="1111"/>
      <c r="G66" s="1111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25">
      <c r="B67" s="167">
        <v>60</v>
      </c>
      <c r="C67" s="1110"/>
      <c r="D67" s="1111"/>
      <c r="E67" s="1111"/>
      <c r="F67" s="1111"/>
      <c r="G67" s="1111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25">
      <c r="B68" s="165">
        <v>61</v>
      </c>
      <c r="C68" s="1110"/>
      <c r="D68" s="1111"/>
      <c r="E68" s="1111"/>
      <c r="F68" s="1111"/>
      <c r="G68" s="1111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25">
      <c r="B69" s="167">
        <v>62</v>
      </c>
      <c r="C69" s="1110"/>
      <c r="D69" s="1111"/>
      <c r="E69" s="1111"/>
      <c r="F69" s="1111"/>
      <c r="G69" s="1111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25">
      <c r="B70" s="165">
        <v>63</v>
      </c>
      <c r="C70" s="1110"/>
      <c r="D70" s="1111"/>
      <c r="E70" s="1111"/>
      <c r="F70" s="1111"/>
      <c r="G70" s="1111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25">
      <c r="B71" s="167">
        <v>64</v>
      </c>
      <c r="C71" s="1110"/>
      <c r="D71" s="1111"/>
      <c r="E71" s="1111"/>
      <c r="F71" s="1111"/>
      <c r="G71" s="1111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25">
      <c r="B72" s="165">
        <v>65</v>
      </c>
      <c r="C72" s="1110"/>
      <c r="D72" s="1111"/>
      <c r="E72" s="1111"/>
      <c r="F72" s="1111"/>
      <c r="G72" s="1111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25">
      <c r="B73" s="167">
        <v>66</v>
      </c>
      <c r="C73" s="1110"/>
      <c r="D73" s="1111"/>
      <c r="E73" s="1111"/>
      <c r="F73" s="1111"/>
      <c r="G73" s="1111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25">
      <c r="B74" s="165">
        <v>67</v>
      </c>
      <c r="C74" s="1110"/>
      <c r="D74" s="1111"/>
      <c r="E74" s="1111"/>
      <c r="F74" s="1111"/>
      <c r="G74" s="1111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25">
      <c r="B75" s="167">
        <v>68</v>
      </c>
      <c r="C75" s="1110"/>
      <c r="D75" s="1111"/>
      <c r="E75" s="1111"/>
      <c r="F75" s="1111"/>
      <c r="G75" s="1111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25">
      <c r="B76" s="165">
        <v>69</v>
      </c>
      <c r="C76" s="1110"/>
      <c r="D76" s="1111"/>
      <c r="E76" s="1111"/>
      <c r="F76" s="1111"/>
      <c r="G76" s="1111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25">
      <c r="B77" s="167">
        <v>70</v>
      </c>
      <c r="C77" s="1110"/>
      <c r="D77" s="1111"/>
      <c r="E77" s="1111"/>
      <c r="F77" s="1111"/>
      <c r="G77" s="1111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25">
      <c r="B78" s="165">
        <v>71</v>
      </c>
      <c r="C78" s="1110"/>
      <c r="D78" s="1111"/>
      <c r="E78" s="1111"/>
      <c r="F78" s="1111"/>
      <c r="G78" s="1111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25">
      <c r="B79" s="167">
        <v>72</v>
      </c>
      <c r="C79" s="1110"/>
      <c r="D79" s="1111"/>
      <c r="E79" s="1111"/>
      <c r="F79" s="1111"/>
      <c r="G79" s="1111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25">
      <c r="B80" s="165">
        <v>73</v>
      </c>
      <c r="C80" s="1110"/>
      <c r="D80" s="1111"/>
      <c r="E80" s="1111"/>
      <c r="F80" s="1111"/>
      <c r="G80" s="1111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25">
      <c r="B81" s="167">
        <v>74</v>
      </c>
      <c r="C81" s="1110"/>
      <c r="D81" s="1111"/>
      <c r="E81" s="1111"/>
      <c r="F81" s="1111"/>
      <c r="G81" s="1111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25">
      <c r="B82" s="165">
        <v>75</v>
      </c>
      <c r="C82" s="1110"/>
      <c r="D82" s="1111"/>
      <c r="E82" s="1111"/>
      <c r="F82" s="1111"/>
      <c r="G82" s="1111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25">
      <c r="B83" s="167">
        <v>76</v>
      </c>
      <c r="C83" s="1110"/>
      <c r="D83" s="1111"/>
      <c r="E83" s="1111"/>
      <c r="F83" s="1111"/>
      <c r="G83" s="1111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25">
      <c r="B84" s="165">
        <v>77</v>
      </c>
      <c r="C84" s="1110"/>
      <c r="D84" s="1111"/>
      <c r="E84" s="1111"/>
      <c r="F84" s="1111"/>
      <c r="G84" s="1111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25">
      <c r="B85" s="167">
        <v>78</v>
      </c>
      <c r="C85" s="1110"/>
      <c r="D85" s="1111"/>
      <c r="E85" s="1111"/>
      <c r="F85" s="1111"/>
      <c r="G85" s="1111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25">
      <c r="B86" s="165">
        <v>79</v>
      </c>
      <c r="C86" s="1110"/>
      <c r="D86" s="1111"/>
      <c r="E86" s="1111"/>
      <c r="F86" s="1111"/>
      <c r="G86" s="1111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25">
      <c r="B87" s="167">
        <v>80</v>
      </c>
      <c r="C87" s="1110"/>
      <c r="D87" s="1111"/>
      <c r="E87" s="1111"/>
      <c r="F87" s="1111"/>
      <c r="G87" s="1111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25">
      <c r="B88" s="165">
        <v>81</v>
      </c>
      <c r="C88" s="1110"/>
      <c r="D88" s="1111"/>
      <c r="E88" s="1111"/>
      <c r="F88" s="1111"/>
      <c r="G88" s="1111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25">
      <c r="B89" s="167">
        <v>82</v>
      </c>
      <c r="C89" s="1110"/>
      <c r="D89" s="1111"/>
      <c r="E89" s="1111"/>
      <c r="F89" s="1111"/>
      <c r="G89" s="1111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25">
      <c r="B90" s="165">
        <v>83</v>
      </c>
      <c r="C90" s="1110"/>
      <c r="D90" s="1111"/>
      <c r="E90" s="1111"/>
      <c r="F90" s="1111"/>
      <c r="G90" s="1111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25">
      <c r="B91" s="167">
        <v>84</v>
      </c>
      <c r="C91" s="1110"/>
      <c r="D91" s="1111"/>
      <c r="E91" s="1111"/>
      <c r="F91" s="1111"/>
      <c r="G91" s="1111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25">
      <c r="B92" s="165">
        <v>85</v>
      </c>
      <c r="C92" s="1110"/>
      <c r="D92" s="1111"/>
      <c r="E92" s="1111"/>
      <c r="F92" s="1111"/>
      <c r="G92" s="1111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25">
      <c r="B93" s="167">
        <v>86</v>
      </c>
      <c r="C93" s="1110"/>
      <c r="D93" s="1111"/>
      <c r="E93" s="1111"/>
      <c r="F93" s="1111"/>
      <c r="G93" s="1111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25">
      <c r="B94" s="165">
        <v>87</v>
      </c>
      <c r="C94" s="1110"/>
      <c r="D94" s="1111"/>
      <c r="E94" s="1111"/>
      <c r="F94" s="1111"/>
      <c r="G94" s="1111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25">
      <c r="B95" s="167">
        <v>88</v>
      </c>
      <c r="C95" s="1110"/>
      <c r="D95" s="1111"/>
      <c r="E95" s="1111"/>
      <c r="F95" s="1111"/>
      <c r="G95" s="1111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25">
      <c r="B96" s="165">
        <v>89</v>
      </c>
      <c r="C96" s="1110"/>
      <c r="D96" s="1111"/>
      <c r="E96" s="1111"/>
      <c r="F96" s="1111"/>
      <c r="G96" s="1111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25">
      <c r="B97" s="167">
        <v>90</v>
      </c>
      <c r="C97" s="1110"/>
      <c r="D97" s="1111"/>
      <c r="E97" s="1111"/>
      <c r="F97" s="1111"/>
      <c r="G97" s="1111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25">
      <c r="B98" s="165">
        <v>91</v>
      </c>
      <c r="C98" s="1110"/>
      <c r="D98" s="1111"/>
      <c r="E98" s="1111"/>
      <c r="F98" s="1111"/>
      <c r="G98" s="1111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25">
      <c r="B99" s="167">
        <v>92</v>
      </c>
      <c r="C99" s="1110"/>
      <c r="D99" s="1111"/>
      <c r="E99" s="1111"/>
      <c r="F99" s="1111"/>
      <c r="G99" s="1111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25">
      <c r="B100" s="165">
        <v>93</v>
      </c>
      <c r="C100" s="1110"/>
      <c r="D100" s="1111"/>
      <c r="E100" s="1111"/>
      <c r="F100" s="1111"/>
      <c r="G100" s="1111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25">
      <c r="B101" s="167">
        <v>94</v>
      </c>
      <c r="C101" s="1110"/>
      <c r="D101" s="1111"/>
      <c r="E101" s="1111"/>
      <c r="F101" s="1111"/>
      <c r="G101" s="1111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25">
      <c r="B102" s="165">
        <v>95</v>
      </c>
      <c r="C102" s="1110"/>
      <c r="D102" s="1111"/>
      <c r="E102" s="1111"/>
      <c r="F102" s="1111"/>
      <c r="G102" s="1111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25">
      <c r="B103" s="167">
        <v>96</v>
      </c>
      <c r="C103" s="1110"/>
      <c r="D103" s="1111"/>
      <c r="E103" s="1111"/>
      <c r="F103" s="1111"/>
      <c r="G103" s="1111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25">
      <c r="B104" s="165">
        <v>97</v>
      </c>
      <c r="C104" s="1110"/>
      <c r="D104" s="1111"/>
      <c r="E104" s="1111"/>
      <c r="F104" s="1111"/>
      <c r="G104" s="1111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25">
      <c r="B105" s="167">
        <v>98</v>
      </c>
      <c r="C105" s="1110"/>
      <c r="D105" s="1111"/>
      <c r="E105" s="1111"/>
      <c r="F105" s="1111"/>
      <c r="G105" s="1111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25">
      <c r="B106" s="165">
        <v>99</v>
      </c>
      <c r="C106" s="1110"/>
      <c r="D106" s="1111"/>
      <c r="E106" s="1111"/>
      <c r="F106" s="1111"/>
      <c r="G106" s="1111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25">
      <c r="B107" s="167">
        <v>100</v>
      </c>
      <c r="C107" s="1110"/>
      <c r="D107" s="1111"/>
      <c r="E107" s="1111"/>
      <c r="F107" s="1111"/>
      <c r="G107" s="1111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x14ac:dyDescent="0.25">
      <c r="B108" s="165"/>
      <c r="C108" s="1113" t="s">
        <v>288</v>
      </c>
      <c r="D108" s="1114"/>
      <c r="E108" s="1114"/>
      <c r="F108" s="1114"/>
      <c r="G108" s="1114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">
      <c r="B109" s="474"/>
      <c r="C109" s="969" t="s">
        <v>926</v>
      </c>
      <c r="D109" s="969"/>
      <c r="E109" s="969"/>
      <c r="F109" s="969"/>
      <c r="G109" s="969"/>
      <c r="H109" s="969"/>
      <c r="I109" s="969"/>
      <c r="J109" s="969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">
      <c r="B110" s="960" t="s">
        <v>916</v>
      </c>
      <c r="C110" s="961"/>
      <c r="D110" s="961"/>
      <c r="E110" s="961"/>
      <c r="F110" s="961"/>
      <c r="G110" s="961"/>
      <c r="H110" s="961"/>
      <c r="I110" s="961"/>
      <c r="J110" s="962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">
      <c r="B111" s="960" t="s">
        <v>917</v>
      </c>
      <c r="C111" s="961"/>
      <c r="D111" s="961"/>
      <c r="E111" s="961"/>
      <c r="F111" s="961"/>
      <c r="G111" s="961"/>
      <c r="H111" s="961"/>
      <c r="I111" s="961"/>
      <c r="J111" s="962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">
      <c r="B112" s="960" t="s">
        <v>918</v>
      </c>
      <c r="C112" s="961"/>
      <c r="D112" s="961"/>
      <c r="E112" s="961"/>
      <c r="F112" s="961"/>
      <c r="G112" s="961"/>
      <c r="H112" s="961"/>
      <c r="I112" s="961"/>
      <c r="J112" s="962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">
      <c r="B113" s="960" t="s">
        <v>919</v>
      </c>
      <c r="C113" s="961"/>
      <c r="D113" s="961"/>
      <c r="E113" s="961"/>
      <c r="F113" s="961"/>
      <c r="G113" s="961"/>
      <c r="H113" s="961"/>
      <c r="I113" s="961"/>
      <c r="J113" s="962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">
      <c r="B114" s="960" t="s">
        <v>920</v>
      </c>
      <c r="C114" s="961"/>
      <c r="D114" s="961"/>
      <c r="E114" s="961"/>
      <c r="F114" s="961"/>
      <c r="G114" s="961"/>
      <c r="H114" s="961"/>
      <c r="I114" s="961"/>
      <c r="J114" s="962"/>
      <c r="K114" s="493"/>
      <c r="L114" s="493"/>
      <c r="M114" s="493"/>
      <c r="N114" s="493"/>
      <c r="O114" s="493"/>
      <c r="P114" s="493"/>
    </row>
    <row r="115" spans="2:17" s="468" customFormat="1" x14ac:dyDescent="0.2">
      <c r="B115" s="960" t="s">
        <v>921</v>
      </c>
      <c r="C115" s="961"/>
      <c r="D115" s="961"/>
      <c r="E115" s="961"/>
      <c r="F115" s="961"/>
      <c r="G115" s="961"/>
      <c r="H115" s="961"/>
      <c r="I115" s="961"/>
      <c r="J115" s="962"/>
      <c r="K115" s="496"/>
      <c r="L115" s="496"/>
      <c r="M115" s="496"/>
      <c r="N115" s="496"/>
      <c r="O115" s="496"/>
      <c r="P115" s="496"/>
    </row>
    <row r="116" spans="2:17" s="468" customFormat="1" x14ac:dyDescent="0.2">
      <c r="B116" s="960" t="s">
        <v>922</v>
      </c>
      <c r="C116" s="961"/>
      <c r="D116" s="961"/>
      <c r="E116" s="961"/>
      <c r="F116" s="961"/>
      <c r="G116" s="961"/>
      <c r="H116" s="961"/>
      <c r="I116" s="961"/>
      <c r="J116" s="962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">
      <c r="B117" s="1096" t="s">
        <v>923</v>
      </c>
      <c r="C117" s="1097"/>
      <c r="D117" s="1097"/>
      <c r="E117" s="1097"/>
      <c r="F117" s="1097"/>
      <c r="G117" s="1097"/>
      <c r="H117" s="1097"/>
      <c r="I117" s="1097"/>
      <c r="J117" s="1098"/>
      <c r="K117" s="1046" t="s">
        <v>913</v>
      </c>
      <c r="L117" s="1046"/>
      <c r="M117" s="1046"/>
      <c r="N117" s="1046" t="s">
        <v>913</v>
      </c>
      <c r="O117" s="1046"/>
      <c r="P117" s="1046"/>
    </row>
    <row r="118" spans="2:17" x14ac:dyDescent="0.25">
      <c r="B118" s="1107" t="s">
        <v>291</v>
      </c>
      <c r="C118" s="1108"/>
      <c r="D118" s="1108"/>
      <c r="E118" s="1108"/>
      <c r="F118" s="1108"/>
      <c r="G118" s="1108"/>
      <c r="H118" s="1108"/>
      <c r="I118" s="1108"/>
      <c r="J118" s="1109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45" x14ac:dyDescent="0.25">
      <c r="B119" s="316"/>
      <c r="C119" s="1115" t="s">
        <v>293</v>
      </c>
      <c r="D119" s="1115"/>
      <c r="E119" s="1115"/>
      <c r="F119" s="1115"/>
      <c r="G119" s="1116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25">
      <c r="B120" s="165">
        <v>1</v>
      </c>
      <c r="C120" s="1112"/>
      <c r="D120" s="1112"/>
      <c r="E120" s="1112"/>
      <c r="F120" s="1112"/>
      <c r="G120" s="1110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25">
      <c r="B121" s="167">
        <v>2</v>
      </c>
      <c r="C121" s="1112"/>
      <c r="D121" s="1112"/>
      <c r="E121" s="1112"/>
      <c r="F121" s="1112"/>
      <c r="G121" s="1110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25">
      <c r="B122" s="165">
        <v>3</v>
      </c>
      <c r="C122" s="1112"/>
      <c r="D122" s="1112"/>
      <c r="E122" s="1112"/>
      <c r="F122" s="1112"/>
      <c r="G122" s="1110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25">
      <c r="B123" s="167">
        <v>4</v>
      </c>
      <c r="C123" s="1112"/>
      <c r="D123" s="1112"/>
      <c r="E123" s="1112"/>
      <c r="F123" s="1112"/>
      <c r="G123" s="1110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25">
      <c r="B124" s="165">
        <v>5</v>
      </c>
      <c r="C124" s="1112"/>
      <c r="D124" s="1112"/>
      <c r="E124" s="1112"/>
      <c r="F124" s="1112"/>
      <c r="G124" s="1110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">
      <c r="B125" s="474"/>
      <c r="C125" s="969" t="s">
        <v>926</v>
      </c>
      <c r="D125" s="969"/>
      <c r="E125" s="969"/>
      <c r="F125" s="969"/>
      <c r="G125" s="969"/>
      <c r="H125" s="969"/>
      <c r="I125" s="969"/>
      <c r="J125" s="969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">
      <c r="B126" s="960" t="s">
        <v>916</v>
      </c>
      <c r="C126" s="961"/>
      <c r="D126" s="961"/>
      <c r="E126" s="961"/>
      <c r="F126" s="961"/>
      <c r="G126" s="961"/>
      <c r="H126" s="961"/>
      <c r="I126" s="961"/>
      <c r="J126" s="962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">
      <c r="B127" s="960" t="s">
        <v>917</v>
      </c>
      <c r="C127" s="961"/>
      <c r="D127" s="961"/>
      <c r="E127" s="961"/>
      <c r="F127" s="961"/>
      <c r="G127" s="961"/>
      <c r="H127" s="961"/>
      <c r="I127" s="961"/>
      <c r="J127" s="962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">
      <c r="B128" s="960" t="s">
        <v>918</v>
      </c>
      <c r="C128" s="961"/>
      <c r="D128" s="961"/>
      <c r="E128" s="961"/>
      <c r="F128" s="961"/>
      <c r="G128" s="961"/>
      <c r="H128" s="961"/>
      <c r="I128" s="961"/>
      <c r="J128" s="962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">
      <c r="B129" s="960" t="s">
        <v>919</v>
      </c>
      <c r="C129" s="961"/>
      <c r="D129" s="961"/>
      <c r="E129" s="961"/>
      <c r="F129" s="961"/>
      <c r="G129" s="961"/>
      <c r="H129" s="961"/>
      <c r="I129" s="961"/>
      <c r="J129" s="962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">
      <c r="B130" s="960" t="s">
        <v>920</v>
      </c>
      <c r="C130" s="961"/>
      <c r="D130" s="961"/>
      <c r="E130" s="961"/>
      <c r="F130" s="961"/>
      <c r="G130" s="961"/>
      <c r="H130" s="961"/>
      <c r="I130" s="961"/>
      <c r="J130" s="962"/>
      <c r="K130" s="319"/>
      <c r="L130" s="319"/>
      <c r="M130" s="319"/>
      <c r="N130" s="493"/>
      <c r="O130" s="493"/>
      <c r="P130" s="493"/>
      <c r="Q130" s="676"/>
    </row>
    <row r="131" spans="2:17" s="468" customFormat="1" x14ac:dyDescent="0.2">
      <c r="B131" s="960" t="s">
        <v>921</v>
      </c>
      <c r="C131" s="961"/>
      <c r="D131" s="961"/>
      <c r="E131" s="961"/>
      <c r="F131" s="961"/>
      <c r="G131" s="961"/>
      <c r="H131" s="961"/>
      <c r="I131" s="961"/>
      <c r="J131" s="962"/>
      <c r="K131" s="319"/>
      <c r="L131" s="319"/>
      <c r="M131" s="319"/>
      <c r="N131" s="496"/>
      <c r="O131" s="496"/>
      <c r="P131" s="496"/>
      <c r="Q131" s="676"/>
    </row>
    <row r="132" spans="2:17" s="468" customFormat="1" x14ac:dyDescent="0.2">
      <c r="B132" s="960" t="s">
        <v>922</v>
      </c>
      <c r="C132" s="961"/>
      <c r="D132" s="961"/>
      <c r="E132" s="961"/>
      <c r="F132" s="961"/>
      <c r="G132" s="961"/>
      <c r="H132" s="961"/>
      <c r="I132" s="961"/>
      <c r="J132" s="962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">
      <c r="B133" s="1096" t="s">
        <v>923</v>
      </c>
      <c r="C133" s="1097"/>
      <c r="D133" s="1097"/>
      <c r="E133" s="1097"/>
      <c r="F133" s="1097"/>
      <c r="G133" s="1097"/>
      <c r="H133" s="1097"/>
      <c r="I133" s="1097"/>
      <c r="J133" s="1098"/>
      <c r="K133" s="1046" t="s">
        <v>913</v>
      </c>
      <c r="L133" s="1046"/>
      <c r="M133" s="1046"/>
      <c r="N133" s="1046" t="s">
        <v>913</v>
      </c>
      <c r="O133" s="1046"/>
      <c r="P133" s="1046"/>
    </row>
    <row r="134" spans="2:17" ht="15" customHeight="1" x14ac:dyDescent="0.25">
      <c r="B134" s="1107" t="s">
        <v>299</v>
      </c>
      <c r="C134" s="1108"/>
      <c r="D134" s="1108"/>
      <c r="E134" s="1108"/>
      <c r="F134" s="1108"/>
      <c r="G134" s="1108"/>
      <c r="H134" s="1108"/>
      <c r="I134" s="1108"/>
      <c r="J134" s="1109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25">
      <c r="B135" s="316"/>
      <c r="C135" s="1103" t="s">
        <v>178</v>
      </c>
      <c r="D135" s="1103"/>
      <c r="E135" s="1103"/>
      <c r="F135" s="1103"/>
      <c r="G135" s="1103"/>
      <c r="H135" s="1104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25">
      <c r="B136" s="178">
        <v>1</v>
      </c>
      <c r="C136" s="1105"/>
      <c r="D136" s="1105"/>
      <c r="E136" s="1105"/>
      <c r="F136" s="1105"/>
      <c r="G136" s="1105"/>
      <c r="H136" s="1106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25">
      <c r="B137" s="178">
        <v>2</v>
      </c>
      <c r="C137" s="1105"/>
      <c r="D137" s="1105"/>
      <c r="E137" s="1105"/>
      <c r="F137" s="1105"/>
      <c r="G137" s="1105"/>
      <c r="H137" s="1106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25">
      <c r="B138" s="178">
        <v>3</v>
      </c>
      <c r="C138" s="1105"/>
      <c r="D138" s="1105"/>
      <c r="E138" s="1105"/>
      <c r="F138" s="1105"/>
      <c r="G138" s="1105"/>
      <c r="H138" s="1106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">
      <c r="B139" s="474"/>
      <c r="C139" s="969" t="s">
        <v>926</v>
      </c>
      <c r="D139" s="969"/>
      <c r="E139" s="969"/>
      <c r="F139" s="969"/>
      <c r="G139" s="969"/>
      <c r="H139" s="969"/>
      <c r="I139" s="969"/>
      <c r="J139" s="969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">
      <c r="B140" s="960" t="s">
        <v>916</v>
      </c>
      <c r="C140" s="961"/>
      <c r="D140" s="961"/>
      <c r="E140" s="961"/>
      <c r="F140" s="961"/>
      <c r="G140" s="961"/>
      <c r="H140" s="961"/>
      <c r="I140" s="961"/>
      <c r="J140" s="962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">
      <c r="B141" s="960" t="s">
        <v>917</v>
      </c>
      <c r="C141" s="961"/>
      <c r="D141" s="961"/>
      <c r="E141" s="961"/>
      <c r="F141" s="961"/>
      <c r="G141" s="961"/>
      <c r="H141" s="961"/>
      <c r="I141" s="961"/>
      <c r="J141" s="962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">
      <c r="B142" s="960" t="s">
        <v>918</v>
      </c>
      <c r="C142" s="961"/>
      <c r="D142" s="961"/>
      <c r="E142" s="961"/>
      <c r="F142" s="961"/>
      <c r="G142" s="961"/>
      <c r="H142" s="961"/>
      <c r="I142" s="961"/>
      <c r="J142" s="962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">
      <c r="B143" s="960" t="s">
        <v>919</v>
      </c>
      <c r="C143" s="961"/>
      <c r="D143" s="961"/>
      <c r="E143" s="961"/>
      <c r="F143" s="961"/>
      <c r="G143" s="961"/>
      <c r="H143" s="961"/>
      <c r="I143" s="961"/>
      <c r="J143" s="962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">
      <c r="B144" s="960" t="s">
        <v>920</v>
      </c>
      <c r="C144" s="961"/>
      <c r="D144" s="961"/>
      <c r="E144" s="961"/>
      <c r="F144" s="961"/>
      <c r="G144" s="961"/>
      <c r="H144" s="961"/>
      <c r="I144" s="961"/>
      <c r="J144" s="962"/>
      <c r="K144" s="319"/>
      <c r="L144" s="319"/>
      <c r="M144" s="319"/>
      <c r="N144" s="493"/>
      <c r="O144" s="493"/>
      <c r="P144" s="493"/>
      <c r="Q144" s="676"/>
    </row>
    <row r="145" spans="2:17" s="468" customFormat="1" x14ac:dyDescent="0.2">
      <c r="B145" s="960" t="s">
        <v>921</v>
      </c>
      <c r="C145" s="961"/>
      <c r="D145" s="961"/>
      <c r="E145" s="961"/>
      <c r="F145" s="961"/>
      <c r="G145" s="961"/>
      <c r="H145" s="961"/>
      <c r="I145" s="961"/>
      <c r="J145" s="962"/>
      <c r="K145" s="319"/>
      <c r="L145" s="319"/>
      <c r="M145" s="319"/>
      <c r="N145" s="496"/>
      <c r="O145" s="496"/>
      <c r="P145" s="496"/>
      <c r="Q145" s="676"/>
    </row>
    <row r="146" spans="2:17" s="468" customFormat="1" x14ac:dyDescent="0.2">
      <c r="B146" s="960" t="s">
        <v>922</v>
      </c>
      <c r="C146" s="961"/>
      <c r="D146" s="961"/>
      <c r="E146" s="961"/>
      <c r="F146" s="961"/>
      <c r="G146" s="961"/>
      <c r="H146" s="961"/>
      <c r="I146" s="961"/>
      <c r="J146" s="962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">
      <c r="B147" s="1096" t="s">
        <v>923</v>
      </c>
      <c r="C147" s="1097"/>
      <c r="D147" s="1097"/>
      <c r="E147" s="1097"/>
      <c r="F147" s="1097"/>
      <c r="G147" s="1097"/>
      <c r="H147" s="1097"/>
      <c r="I147" s="1097"/>
      <c r="J147" s="1098"/>
      <c r="K147" s="1046" t="s">
        <v>913</v>
      </c>
      <c r="L147" s="1046"/>
      <c r="M147" s="1046"/>
      <c r="N147" s="1046" t="s">
        <v>913</v>
      </c>
      <c r="O147" s="1046"/>
      <c r="P147" s="1046"/>
    </row>
    <row r="148" spans="2:17" ht="15" customHeight="1" x14ac:dyDescent="0.25">
      <c r="B148" s="1099" t="s">
        <v>706</v>
      </c>
      <c r="C148" s="1100"/>
      <c r="D148" s="1100"/>
      <c r="E148" s="1100"/>
      <c r="F148" s="1100"/>
      <c r="G148" s="1100"/>
      <c r="H148" s="1100"/>
      <c r="I148" s="1100"/>
      <c r="J148" s="1101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25">
      <c r="B149" s="1102" t="s">
        <v>15</v>
      </c>
      <c r="C149" s="1103"/>
      <c r="D149" s="1103"/>
      <c r="E149" s="1103"/>
      <c r="F149" s="1103"/>
      <c r="G149" s="1103"/>
      <c r="H149" s="1104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25">
      <c r="B150" s="178">
        <v>1</v>
      </c>
      <c r="C150" s="1105"/>
      <c r="D150" s="1105"/>
      <c r="E150" s="1105"/>
      <c r="F150" s="1105"/>
      <c r="G150" s="1105"/>
      <c r="H150" s="1106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25">
      <c r="B151" s="178">
        <v>2</v>
      </c>
      <c r="C151" s="1105"/>
      <c r="D151" s="1105"/>
      <c r="E151" s="1105"/>
      <c r="F151" s="1105"/>
      <c r="G151" s="1105"/>
      <c r="H151" s="1106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25">
      <c r="B152" s="178">
        <v>3</v>
      </c>
      <c r="C152" s="1105"/>
      <c r="D152" s="1105"/>
      <c r="E152" s="1105"/>
      <c r="F152" s="1105"/>
      <c r="G152" s="1105"/>
      <c r="H152" s="1106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">
      <c r="B153" s="474"/>
      <c r="C153" s="969" t="s">
        <v>926</v>
      </c>
      <c r="D153" s="969"/>
      <c r="E153" s="969"/>
      <c r="F153" s="969"/>
      <c r="G153" s="969"/>
      <c r="H153" s="969"/>
      <c r="I153" s="969"/>
      <c r="J153" s="969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">
      <c r="B154" s="960" t="s">
        <v>916</v>
      </c>
      <c r="C154" s="961"/>
      <c r="D154" s="961"/>
      <c r="E154" s="961"/>
      <c r="F154" s="961"/>
      <c r="G154" s="961"/>
      <c r="H154" s="961"/>
      <c r="I154" s="961"/>
      <c r="J154" s="962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">
      <c r="B155" s="960" t="s">
        <v>917</v>
      </c>
      <c r="C155" s="961"/>
      <c r="D155" s="961"/>
      <c r="E155" s="961"/>
      <c r="F155" s="961"/>
      <c r="G155" s="961"/>
      <c r="H155" s="961"/>
      <c r="I155" s="961"/>
      <c r="J155" s="962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">
      <c r="B156" s="960" t="s">
        <v>918</v>
      </c>
      <c r="C156" s="961"/>
      <c r="D156" s="961"/>
      <c r="E156" s="961"/>
      <c r="F156" s="961"/>
      <c r="G156" s="961"/>
      <c r="H156" s="961"/>
      <c r="I156" s="961"/>
      <c r="J156" s="962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">
      <c r="B157" s="960" t="s">
        <v>919</v>
      </c>
      <c r="C157" s="961"/>
      <c r="D157" s="961"/>
      <c r="E157" s="961"/>
      <c r="F157" s="961"/>
      <c r="G157" s="961"/>
      <c r="H157" s="961"/>
      <c r="I157" s="961"/>
      <c r="J157" s="962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">
      <c r="B158" s="960" t="s">
        <v>920</v>
      </c>
      <c r="C158" s="961"/>
      <c r="D158" s="961"/>
      <c r="E158" s="961"/>
      <c r="F158" s="961"/>
      <c r="G158" s="961"/>
      <c r="H158" s="961"/>
      <c r="I158" s="961"/>
      <c r="J158" s="962"/>
      <c r="K158" s="493"/>
      <c r="L158" s="493"/>
      <c r="M158" s="493"/>
      <c r="N158" s="493"/>
      <c r="O158" s="493"/>
      <c r="P158" s="493"/>
      <c r="Q158" s="676"/>
    </row>
    <row r="159" spans="2:17" s="468" customFormat="1" x14ac:dyDescent="0.2">
      <c r="B159" s="960" t="s">
        <v>921</v>
      </c>
      <c r="C159" s="961"/>
      <c r="D159" s="961"/>
      <c r="E159" s="961"/>
      <c r="F159" s="961"/>
      <c r="G159" s="961"/>
      <c r="H159" s="961"/>
      <c r="I159" s="961"/>
      <c r="J159" s="962"/>
      <c r="K159" s="496"/>
      <c r="L159" s="496"/>
      <c r="M159" s="496"/>
      <c r="N159" s="496"/>
      <c r="O159" s="496"/>
      <c r="P159" s="496"/>
      <c r="Q159" s="676"/>
    </row>
    <row r="160" spans="2:17" s="468" customFormat="1" x14ac:dyDescent="0.2">
      <c r="B160" s="960" t="s">
        <v>922</v>
      </c>
      <c r="C160" s="961"/>
      <c r="D160" s="961"/>
      <c r="E160" s="961"/>
      <c r="F160" s="961"/>
      <c r="G160" s="961"/>
      <c r="H160" s="961"/>
      <c r="I160" s="961"/>
      <c r="J160" s="962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">
      <c r="B161" s="1096" t="s">
        <v>923</v>
      </c>
      <c r="C161" s="1097"/>
      <c r="D161" s="1097"/>
      <c r="E161" s="1097"/>
      <c r="F161" s="1097"/>
      <c r="G161" s="1097"/>
      <c r="H161" s="1097"/>
      <c r="I161" s="1097"/>
      <c r="J161" s="1098"/>
      <c r="K161" s="1046" t="s">
        <v>913</v>
      </c>
      <c r="L161" s="1046"/>
      <c r="M161" s="1046"/>
      <c r="N161" s="1046" t="s">
        <v>913</v>
      </c>
      <c r="O161" s="1046"/>
      <c r="P161" s="1046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4" width="14.5703125" style="379" customWidth="1"/>
    <col min="15" max="16" width="3.5703125" style="379" customWidth="1"/>
    <col min="17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5.85546875" style="379" bestFit="1" customWidth="1"/>
    <col min="26" max="16384" width="9.140625" style="379"/>
  </cols>
  <sheetData>
    <row r="2" spans="2:26" ht="22.5" customHeight="1" x14ac:dyDescent="0.25">
      <c r="B2" s="1023" t="s">
        <v>959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MOTOR (ORIGEM DOS RECURSOS)</v>
      </c>
      <c r="Q2" s="1024"/>
      <c r="R2" s="1024"/>
      <c r="S2" s="1024"/>
      <c r="T2" s="1024"/>
      <c r="U2" s="1024"/>
      <c r="V2" s="1024"/>
      <c r="W2" s="1024"/>
      <c r="X2" s="1039"/>
      <c r="Y2" s="385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21" t="str">
        <f>IF(ISBLANK('MotorCusto (ORÇ)'!C8)," ",'MotorCusto (ORÇ)'!C8)</f>
        <v xml:space="preserve"> </v>
      </c>
      <c r="D8" s="1122"/>
      <c r="E8" s="1122"/>
      <c r="F8" s="1122"/>
      <c r="G8" s="1122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25">
      <c r="B9" s="167">
        <v>2</v>
      </c>
      <c r="C9" s="1121" t="str">
        <f>IF(ISBLANK('MotorCusto (ORÇ)'!C9)," ",'MotorCusto (ORÇ)'!C9)</f>
        <v xml:space="preserve"> </v>
      </c>
      <c r="D9" s="1122"/>
      <c r="E9" s="1122"/>
      <c r="F9" s="1122"/>
      <c r="G9" s="1122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19" t="str">
        <f t="shared" ref="Q9:Q72" si="3">IF(OR(C9=0,C9=""),"",C9)</f>
        <v xml:space="preserve"> </v>
      </c>
      <c r="R9" s="1119"/>
      <c r="S9" s="1119"/>
      <c r="T9" s="1119"/>
      <c r="U9" s="1120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25">
      <c r="B10" s="165">
        <v>3</v>
      </c>
      <c r="C10" s="1121" t="str">
        <f>IF(ISBLANK('MotorCusto (ORÇ)'!C10)," ",'MotorCusto (ORÇ)'!C10)</f>
        <v xml:space="preserve"> </v>
      </c>
      <c r="D10" s="1122"/>
      <c r="E10" s="1122"/>
      <c r="F10" s="1122"/>
      <c r="G10" s="1122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25">
      <c r="B11" s="167">
        <v>4</v>
      </c>
      <c r="C11" s="1121" t="str">
        <f>IF(ISBLANK('MotorCusto (ORÇ)'!C11)," ",'MotorCusto (ORÇ)'!C11)</f>
        <v xml:space="preserve"> </v>
      </c>
      <c r="D11" s="1122"/>
      <c r="E11" s="1122"/>
      <c r="F11" s="1122"/>
      <c r="G11" s="1122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25">
      <c r="B12" s="165">
        <v>5</v>
      </c>
      <c r="C12" s="1121" t="str">
        <f>IF(ISBLANK('MotorCusto (ORÇ)'!C12)," ",'MotorCusto (ORÇ)'!C12)</f>
        <v xml:space="preserve"> </v>
      </c>
      <c r="D12" s="1122"/>
      <c r="E12" s="1122"/>
      <c r="F12" s="1122"/>
      <c r="G12" s="1122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25">
      <c r="B13" s="167">
        <v>6</v>
      </c>
      <c r="C13" s="1121" t="str">
        <f>IF(ISBLANK('MotorCusto (ORÇ)'!C13)," ",'MotorCusto (ORÇ)'!C13)</f>
        <v xml:space="preserve"> </v>
      </c>
      <c r="D13" s="1122"/>
      <c r="E13" s="1122"/>
      <c r="F13" s="1122"/>
      <c r="G13" s="1122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25">
      <c r="B14" s="165">
        <v>7</v>
      </c>
      <c r="C14" s="1121" t="str">
        <f>IF(ISBLANK('MotorCusto (ORÇ)'!C14)," ",'MotorCusto (ORÇ)'!C14)</f>
        <v xml:space="preserve"> </v>
      </c>
      <c r="D14" s="1122"/>
      <c r="E14" s="1122"/>
      <c r="F14" s="1122"/>
      <c r="G14" s="1122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25">
      <c r="B15" s="167">
        <v>8</v>
      </c>
      <c r="C15" s="1121" t="str">
        <f>IF(ISBLANK('MotorCusto (ORÇ)'!C15)," ",'MotorCusto (ORÇ)'!C15)</f>
        <v xml:space="preserve"> </v>
      </c>
      <c r="D15" s="1122"/>
      <c r="E15" s="1122"/>
      <c r="F15" s="1122"/>
      <c r="G15" s="1122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25">
      <c r="B16" s="165">
        <v>9</v>
      </c>
      <c r="C16" s="1121" t="str">
        <f>IF(ISBLANK('MotorCusto (ORÇ)'!C16)," ",'MotorCusto (ORÇ)'!C16)</f>
        <v xml:space="preserve"> </v>
      </c>
      <c r="D16" s="1122"/>
      <c r="E16" s="1122"/>
      <c r="F16" s="1122"/>
      <c r="G16" s="1122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25">
      <c r="B17" s="167">
        <v>10</v>
      </c>
      <c r="C17" s="1121" t="str">
        <f>IF(ISBLANK('MotorCusto (ORÇ)'!C17)," ",'MotorCusto (ORÇ)'!C17)</f>
        <v xml:space="preserve"> </v>
      </c>
      <c r="D17" s="1122"/>
      <c r="E17" s="1122"/>
      <c r="F17" s="1122"/>
      <c r="G17" s="1122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25">
      <c r="B18" s="165">
        <v>11</v>
      </c>
      <c r="C18" s="1121" t="str">
        <f>IF(ISBLANK('MotorCusto (ORÇ)'!C18)," ",'MotorCusto (ORÇ)'!C18)</f>
        <v xml:space="preserve"> </v>
      </c>
      <c r="D18" s="1122"/>
      <c r="E18" s="1122"/>
      <c r="F18" s="1122"/>
      <c r="G18" s="1122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25">
      <c r="B19" s="167">
        <v>12</v>
      </c>
      <c r="C19" s="1121" t="str">
        <f>IF(ISBLANK('MotorCusto (ORÇ)'!C19)," ",'MotorCusto (ORÇ)'!C19)</f>
        <v xml:space="preserve"> </v>
      </c>
      <c r="D19" s="1122"/>
      <c r="E19" s="1122"/>
      <c r="F19" s="1122"/>
      <c r="G19" s="1122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25">
      <c r="B20" s="165">
        <v>13</v>
      </c>
      <c r="C20" s="1121" t="str">
        <f>IF(ISBLANK('MotorCusto (ORÇ)'!C20)," ",'MotorCusto (ORÇ)'!C20)</f>
        <v xml:space="preserve"> </v>
      </c>
      <c r="D20" s="1122"/>
      <c r="E20" s="1122"/>
      <c r="F20" s="1122"/>
      <c r="G20" s="1122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25">
      <c r="B21" s="167">
        <v>14</v>
      </c>
      <c r="C21" s="1121" t="str">
        <f>IF(ISBLANK('MotorCusto (ORÇ)'!C21)," ",'MotorCusto (ORÇ)'!C21)</f>
        <v xml:space="preserve"> </v>
      </c>
      <c r="D21" s="1122"/>
      <c r="E21" s="1122"/>
      <c r="F21" s="1122"/>
      <c r="G21" s="1122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25">
      <c r="B22" s="165">
        <v>15</v>
      </c>
      <c r="C22" s="1121" t="str">
        <f>IF(ISBLANK('MotorCusto (ORÇ)'!C22)," ",'MotorCusto (ORÇ)'!C22)</f>
        <v xml:space="preserve"> </v>
      </c>
      <c r="D22" s="1122"/>
      <c r="E22" s="1122"/>
      <c r="F22" s="1122"/>
      <c r="G22" s="1122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25">
      <c r="B23" s="167">
        <v>16</v>
      </c>
      <c r="C23" s="1121" t="str">
        <f>IF(ISBLANK('MotorCusto (ORÇ)'!C23)," ",'MotorCusto (ORÇ)'!C23)</f>
        <v xml:space="preserve"> </v>
      </c>
      <c r="D23" s="1122"/>
      <c r="E23" s="1122"/>
      <c r="F23" s="1122"/>
      <c r="G23" s="1122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25">
      <c r="B24" s="165">
        <v>17</v>
      </c>
      <c r="C24" s="1121" t="str">
        <f>IF(ISBLANK('MotorCusto (ORÇ)'!C24)," ",'MotorCusto (ORÇ)'!C24)</f>
        <v xml:space="preserve"> </v>
      </c>
      <c r="D24" s="1122"/>
      <c r="E24" s="1122"/>
      <c r="F24" s="1122"/>
      <c r="G24" s="1122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25">
      <c r="B25" s="167">
        <v>18</v>
      </c>
      <c r="C25" s="1121" t="str">
        <f>IF(ISBLANK('MotorCusto (ORÇ)'!C25)," ",'MotorCusto (ORÇ)'!C25)</f>
        <v xml:space="preserve"> </v>
      </c>
      <c r="D25" s="1122"/>
      <c r="E25" s="1122"/>
      <c r="F25" s="1122"/>
      <c r="G25" s="1122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25">
      <c r="B26" s="165">
        <v>19</v>
      </c>
      <c r="C26" s="1121" t="str">
        <f>IF(ISBLANK('MotorCusto (ORÇ)'!C26)," ",'MotorCusto (ORÇ)'!C26)</f>
        <v xml:space="preserve"> </v>
      </c>
      <c r="D26" s="1122"/>
      <c r="E26" s="1122"/>
      <c r="F26" s="1122"/>
      <c r="G26" s="1122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25">
      <c r="B27" s="167">
        <v>20</v>
      </c>
      <c r="C27" s="1121" t="str">
        <f>IF(ISBLANK('MotorCusto (ORÇ)'!C27)," ",'MotorCusto (ORÇ)'!C27)</f>
        <v xml:space="preserve"> </v>
      </c>
      <c r="D27" s="1122"/>
      <c r="E27" s="1122"/>
      <c r="F27" s="1122"/>
      <c r="G27" s="1122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25">
      <c r="B28" s="165">
        <v>21</v>
      </c>
      <c r="C28" s="1121" t="str">
        <f>IF(ISBLANK('MotorCusto (ORÇ)'!C28)," ",'MotorCusto (ORÇ)'!C28)</f>
        <v xml:space="preserve"> </v>
      </c>
      <c r="D28" s="1122"/>
      <c r="E28" s="1122"/>
      <c r="F28" s="1122"/>
      <c r="G28" s="1122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25">
      <c r="B29" s="167">
        <v>22</v>
      </c>
      <c r="C29" s="1121" t="str">
        <f>IF(ISBLANK('MotorCusto (ORÇ)'!C29)," ",'MotorCusto (ORÇ)'!C29)</f>
        <v xml:space="preserve"> </v>
      </c>
      <c r="D29" s="1122"/>
      <c r="E29" s="1122"/>
      <c r="F29" s="1122"/>
      <c r="G29" s="1122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25">
      <c r="B30" s="165">
        <v>23</v>
      </c>
      <c r="C30" s="1121" t="str">
        <f>IF(ISBLANK('MotorCusto (ORÇ)'!C30)," ",'MotorCusto (ORÇ)'!C30)</f>
        <v xml:space="preserve"> </v>
      </c>
      <c r="D30" s="1122"/>
      <c r="E30" s="1122"/>
      <c r="F30" s="1122"/>
      <c r="G30" s="1122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25">
      <c r="B31" s="167">
        <v>24</v>
      </c>
      <c r="C31" s="1121" t="str">
        <f>IF(ISBLANK('MotorCusto (ORÇ)'!C31)," ",'MotorCusto (ORÇ)'!C31)</f>
        <v xml:space="preserve"> </v>
      </c>
      <c r="D31" s="1122"/>
      <c r="E31" s="1122"/>
      <c r="F31" s="1122"/>
      <c r="G31" s="1122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25">
      <c r="B32" s="165">
        <v>25</v>
      </c>
      <c r="C32" s="1121"/>
      <c r="D32" s="1122"/>
      <c r="E32" s="1122"/>
      <c r="F32" s="1122"/>
      <c r="G32" s="1122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/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25">
      <c r="B33" s="167">
        <v>26</v>
      </c>
      <c r="C33" s="1121" t="str">
        <f>IF(ISBLANK('MotorCusto (ORÇ)'!C33)," ",'MotorCusto (ORÇ)'!C33)</f>
        <v xml:space="preserve"> </v>
      </c>
      <c r="D33" s="1122"/>
      <c r="E33" s="1122"/>
      <c r="F33" s="1122"/>
      <c r="G33" s="1122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25">
      <c r="B34" s="165">
        <v>27</v>
      </c>
      <c r="C34" s="1121" t="str">
        <f>IF(ISBLANK('MotorCusto (ORÇ)'!C34)," ",'MotorCusto (ORÇ)'!C34)</f>
        <v xml:space="preserve"> </v>
      </c>
      <c r="D34" s="1122"/>
      <c r="E34" s="1122"/>
      <c r="F34" s="1122"/>
      <c r="G34" s="1122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25">
      <c r="B35" s="167">
        <v>28</v>
      </c>
      <c r="C35" s="1121" t="str">
        <f>IF(ISBLANK('MotorCusto (ORÇ)'!C35)," ",'MotorCusto (ORÇ)'!C35)</f>
        <v xml:space="preserve"> </v>
      </c>
      <c r="D35" s="1122"/>
      <c r="E35" s="1122"/>
      <c r="F35" s="1122"/>
      <c r="G35" s="1122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25">
      <c r="B36" s="165">
        <v>29</v>
      </c>
      <c r="C36" s="1121" t="str">
        <f>IF(ISBLANK('MotorCusto (ORÇ)'!C36)," ",'MotorCusto (ORÇ)'!C36)</f>
        <v xml:space="preserve"> </v>
      </c>
      <c r="D36" s="1122"/>
      <c r="E36" s="1122"/>
      <c r="F36" s="1122"/>
      <c r="G36" s="1122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25">
      <c r="B37" s="167">
        <v>30</v>
      </c>
      <c r="C37" s="1121" t="str">
        <f>IF(ISBLANK('MotorCusto (ORÇ)'!C37)," ",'MotorCusto (ORÇ)'!C37)</f>
        <v xml:space="preserve"> </v>
      </c>
      <c r="D37" s="1122"/>
      <c r="E37" s="1122"/>
      <c r="F37" s="1122"/>
      <c r="G37" s="1122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25">
      <c r="B38" s="165">
        <v>31</v>
      </c>
      <c r="C38" s="1121" t="str">
        <f>IF(ISBLANK('MotorCusto (ORÇ)'!C38)," ",'MotorCusto (ORÇ)'!C38)</f>
        <v xml:space="preserve"> </v>
      </c>
      <c r="D38" s="1122"/>
      <c r="E38" s="1122"/>
      <c r="F38" s="1122"/>
      <c r="G38" s="1122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25">
      <c r="B39" s="167">
        <v>32</v>
      </c>
      <c r="C39" s="1121" t="str">
        <f>IF(ISBLANK('MotorCusto (ORÇ)'!C39)," ",'MotorCusto (ORÇ)'!C39)</f>
        <v xml:space="preserve"> </v>
      </c>
      <c r="D39" s="1122"/>
      <c r="E39" s="1122"/>
      <c r="F39" s="1122"/>
      <c r="G39" s="1122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25">
      <c r="B40" s="165">
        <v>33</v>
      </c>
      <c r="C40" s="1121" t="str">
        <f>IF(ISBLANK('MotorCusto (ORÇ)'!C40)," ",'MotorCusto (ORÇ)'!C40)</f>
        <v xml:space="preserve"> </v>
      </c>
      <c r="D40" s="1122"/>
      <c r="E40" s="1122"/>
      <c r="F40" s="1122"/>
      <c r="G40" s="1122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25">
      <c r="B41" s="167">
        <v>34</v>
      </c>
      <c r="C41" s="1121" t="str">
        <f>IF(ISBLANK('MotorCusto (ORÇ)'!C41)," ",'MotorCusto (ORÇ)'!C41)</f>
        <v xml:space="preserve"> </v>
      </c>
      <c r="D41" s="1122"/>
      <c r="E41" s="1122"/>
      <c r="F41" s="1122"/>
      <c r="G41" s="1122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25">
      <c r="B42" s="165">
        <v>35</v>
      </c>
      <c r="C42" s="1121" t="str">
        <f>IF(ISBLANK('MotorCusto (ORÇ)'!C42)," ",'MotorCusto (ORÇ)'!C42)</f>
        <v xml:space="preserve"> </v>
      </c>
      <c r="D42" s="1122"/>
      <c r="E42" s="1122"/>
      <c r="F42" s="1122"/>
      <c r="G42" s="1122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25">
      <c r="B43" s="167">
        <v>36</v>
      </c>
      <c r="C43" s="1121" t="str">
        <f>IF(ISBLANK('MotorCusto (ORÇ)'!C43)," ",'MotorCusto (ORÇ)'!C43)</f>
        <v xml:space="preserve"> </v>
      </c>
      <c r="D43" s="1122"/>
      <c r="E43" s="1122"/>
      <c r="F43" s="1122"/>
      <c r="G43" s="1122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25">
      <c r="B44" s="165">
        <v>37</v>
      </c>
      <c r="C44" s="1121" t="str">
        <f>IF(ISBLANK('MotorCusto (ORÇ)'!C44)," ",'MotorCusto (ORÇ)'!C44)</f>
        <v xml:space="preserve"> </v>
      </c>
      <c r="D44" s="1122"/>
      <c r="E44" s="1122"/>
      <c r="F44" s="1122"/>
      <c r="G44" s="1122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25">
      <c r="B45" s="167">
        <v>38</v>
      </c>
      <c r="C45" s="1121" t="str">
        <f>IF(ISBLANK('MotorCusto (ORÇ)'!C45)," ",'MotorCusto (ORÇ)'!C45)</f>
        <v xml:space="preserve"> </v>
      </c>
      <c r="D45" s="1122"/>
      <c r="E45" s="1122"/>
      <c r="F45" s="1122"/>
      <c r="G45" s="1122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25">
      <c r="B46" s="165">
        <v>39</v>
      </c>
      <c r="C46" s="1121" t="str">
        <f>IF(ISBLANK('MotorCusto (ORÇ)'!C46)," ",'MotorCusto (ORÇ)'!C46)</f>
        <v xml:space="preserve"> </v>
      </c>
      <c r="D46" s="1122"/>
      <c r="E46" s="1122"/>
      <c r="F46" s="1122"/>
      <c r="G46" s="1122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25">
      <c r="B47" s="167">
        <v>40</v>
      </c>
      <c r="C47" s="1121" t="str">
        <f>IF(ISBLANK('MotorCusto (ORÇ)'!C47)," ",'MotorCusto (ORÇ)'!C47)</f>
        <v xml:space="preserve"> </v>
      </c>
      <c r="D47" s="1122"/>
      <c r="E47" s="1122"/>
      <c r="F47" s="1122"/>
      <c r="G47" s="1122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25">
      <c r="B48" s="165">
        <v>41</v>
      </c>
      <c r="C48" s="1121" t="str">
        <f>IF(ISBLANK('MotorCusto (ORÇ)'!C48)," ",'MotorCusto (ORÇ)'!C48)</f>
        <v xml:space="preserve"> </v>
      </c>
      <c r="D48" s="1122"/>
      <c r="E48" s="1122"/>
      <c r="F48" s="1122"/>
      <c r="G48" s="1122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19" t="str">
        <f t="shared" si="3"/>
        <v xml:space="preserve"> </v>
      </c>
      <c r="R48" s="1119"/>
      <c r="S48" s="1119"/>
      <c r="T48" s="1119"/>
      <c r="U48" s="1120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25">
      <c r="B49" s="167">
        <v>42</v>
      </c>
      <c r="C49" s="1121" t="str">
        <f>IF(ISBLANK('MotorCusto (ORÇ)'!C49)," ",'MotorCusto (ORÇ)'!C49)</f>
        <v xml:space="preserve"> </v>
      </c>
      <c r="D49" s="1122"/>
      <c r="E49" s="1122"/>
      <c r="F49" s="1122"/>
      <c r="G49" s="1122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19" t="str">
        <f t="shared" si="3"/>
        <v xml:space="preserve"> </v>
      </c>
      <c r="R49" s="1119"/>
      <c r="S49" s="1119"/>
      <c r="T49" s="1119"/>
      <c r="U49" s="1120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25">
      <c r="B50" s="165">
        <v>43</v>
      </c>
      <c r="C50" s="1121" t="str">
        <f>IF(ISBLANK('MotorCusto (ORÇ)'!C50)," ",'MotorCusto (ORÇ)'!C50)</f>
        <v xml:space="preserve"> </v>
      </c>
      <c r="D50" s="1122"/>
      <c r="E50" s="1122"/>
      <c r="F50" s="1122"/>
      <c r="G50" s="1122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19" t="str">
        <f t="shared" si="3"/>
        <v xml:space="preserve"> </v>
      </c>
      <c r="R50" s="1119"/>
      <c r="S50" s="1119"/>
      <c r="T50" s="1119"/>
      <c r="U50" s="1120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25">
      <c r="B51" s="167">
        <v>44</v>
      </c>
      <c r="C51" s="1121" t="str">
        <f>IF(ISBLANK('MotorCusto (ORÇ)'!C51)," ",'MotorCusto (ORÇ)'!C51)</f>
        <v xml:space="preserve"> </v>
      </c>
      <c r="D51" s="1122"/>
      <c r="E51" s="1122"/>
      <c r="F51" s="1122"/>
      <c r="G51" s="1122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19" t="str">
        <f t="shared" si="3"/>
        <v xml:space="preserve"> </v>
      </c>
      <c r="R51" s="1119"/>
      <c r="S51" s="1119"/>
      <c r="T51" s="1119"/>
      <c r="U51" s="1120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25">
      <c r="B52" s="165">
        <v>45</v>
      </c>
      <c r="C52" s="1121" t="str">
        <f>IF(ISBLANK('MotorCusto (ORÇ)'!C52)," ",'MotorCusto (ORÇ)'!C52)</f>
        <v xml:space="preserve"> </v>
      </c>
      <c r="D52" s="1122"/>
      <c r="E52" s="1122"/>
      <c r="F52" s="1122"/>
      <c r="G52" s="1122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19" t="str">
        <f t="shared" si="3"/>
        <v xml:space="preserve"> </v>
      </c>
      <c r="R52" s="1119"/>
      <c r="S52" s="1119"/>
      <c r="T52" s="1119"/>
      <c r="U52" s="1120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25">
      <c r="B53" s="167">
        <v>46</v>
      </c>
      <c r="C53" s="1121" t="str">
        <f>IF(ISBLANK('MotorCusto (ORÇ)'!C53)," ",'MotorCusto (ORÇ)'!C53)</f>
        <v xml:space="preserve"> </v>
      </c>
      <c r="D53" s="1122"/>
      <c r="E53" s="1122"/>
      <c r="F53" s="1122"/>
      <c r="G53" s="1122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19" t="str">
        <f t="shared" si="3"/>
        <v xml:space="preserve"> </v>
      </c>
      <c r="R53" s="1119"/>
      <c r="S53" s="1119"/>
      <c r="T53" s="1119"/>
      <c r="U53" s="1120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25">
      <c r="B54" s="165">
        <v>47</v>
      </c>
      <c r="C54" s="1121" t="str">
        <f>IF(ISBLANK('MotorCusto (ORÇ)'!C54)," ",'MotorCusto (ORÇ)'!C54)</f>
        <v xml:space="preserve"> </v>
      </c>
      <c r="D54" s="1122"/>
      <c r="E54" s="1122"/>
      <c r="F54" s="1122"/>
      <c r="G54" s="1122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19" t="str">
        <f t="shared" si="3"/>
        <v xml:space="preserve"> </v>
      </c>
      <c r="R54" s="1119"/>
      <c r="S54" s="1119"/>
      <c r="T54" s="1119"/>
      <c r="U54" s="1120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25">
      <c r="B55" s="167">
        <v>48</v>
      </c>
      <c r="C55" s="1121" t="str">
        <f>IF(ISBLANK('MotorCusto (ORÇ)'!C55)," ",'MotorCusto (ORÇ)'!C55)</f>
        <v xml:space="preserve"> </v>
      </c>
      <c r="D55" s="1122"/>
      <c r="E55" s="1122"/>
      <c r="F55" s="1122"/>
      <c r="G55" s="1122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19" t="str">
        <f t="shared" si="3"/>
        <v xml:space="preserve"> </v>
      </c>
      <c r="R55" s="1119"/>
      <c r="S55" s="1119"/>
      <c r="T55" s="1119"/>
      <c r="U55" s="1120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25">
      <c r="B56" s="165">
        <v>49</v>
      </c>
      <c r="C56" s="1121" t="str">
        <f>IF(ISBLANK('MotorCusto (ORÇ)'!C56)," ",'MotorCusto (ORÇ)'!C56)</f>
        <v xml:space="preserve"> </v>
      </c>
      <c r="D56" s="1122"/>
      <c r="E56" s="1122"/>
      <c r="F56" s="1122"/>
      <c r="G56" s="1122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19" t="str">
        <f t="shared" si="3"/>
        <v xml:space="preserve"> </v>
      </c>
      <c r="R56" s="1119"/>
      <c r="S56" s="1119"/>
      <c r="T56" s="1119"/>
      <c r="U56" s="1120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25">
      <c r="B57" s="167">
        <v>50</v>
      </c>
      <c r="C57" s="1121" t="str">
        <f>IF(ISBLANK('MotorCusto (ORÇ)'!C57)," ",'MotorCusto (ORÇ)'!C57)</f>
        <v xml:space="preserve"> </v>
      </c>
      <c r="D57" s="1122"/>
      <c r="E57" s="1122"/>
      <c r="F57" s="1122"/>
      <c r="G57" s="1122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19" t="str">
        <f t="shared" si="3"/>
        <v xml:space="preserve"> </v>
      </c>
      <c r="R57" s="1119"/>
      <c r="S57" s="1119"/>
      <c r="T57" s="1119"/>
      <c r="U57" s="1120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25">
      <c r="B58" s="165">
        <v>51</v>
      </c>
      <c r="C58" s="1121" t="str">
        <f>IF(ISBLANK('MotorCusto (ORÇ)'!C58)," ",'MotorCusto (ORÇ)'!C58)</f>
        <v xml:space="preserve"> </v>
      </c>
      <c r="D58" s="1122"/>
      <c r="E58" s="1122"/>
      <c r="F58" s="1122"/>
      <c r="G58" s="1122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19" t="str">
        <f t="shared" si="3"/>
        <v xml:space="preserve"> </v>
      </c>
      <c r="R58" s="1119"/>
      <c r="S58" s="1119"/>
      <c r="T58" s="1119"/>
      <c r="U58" s="1120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25">
      <c r="B59" s="167">
        <v>52</v>
      </c>
      <c r="C59" s="1121" t="str">
        <f>IF(ISBLANK('MotorCusto (ORÇ)'!C59)," ",'MotorCusto (ORÇ)'!C59)</f>
        <v xml:space="preserve"> </v>
      </c>
      <c r="D59" s="1122"/>
      <c r="E59" s="1122"/>
      <c r="F59" s="1122"/>
      <c r="G59" s="1122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19" t="str">
        <f t="shared" si="3"/>
        <v xml:space="preserve"> </v>
      </c>
      <c r="R59" s="1119"/>
      <c r="S59" s="1119"/>
      <c r="T59" s="1119"/>
      <c r="U59" s="1120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25">
      <c r="B60" s="165">
        <v>53</v>
      </c>
      <c r="C60" s="1121" t="str">
        <f>IF(ISBLANK('MotorCusto (ORÇ)'!C60)," ",'MotorCusto (ORÇ)'!C60)</f>
        <v xml:space="preserve"> </v>
      </c>
      <c r="D60" s="1122"/>
      <c r="E60" s="1122"/>
      <c r="F60" s="1122"/>
      <c r="G60" s="1122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19" t="str">
        <f t="shared" si="3"/>
        <v xml:space="preserve"> </v>
      </c>
      <c r="R60" s="1119"/>
      <c r="S60" s="1119"/>
      <c r="T60" s="1119"/>
      <c r="U60" s="1120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25">
      <c r="B61" s="167">
        <v>54</v>
      </c>
      <c r="C61" s="1121" t="str">
        <f>IF(ISBLANK('MotorCusto (ORÇ)'!C61)," ",'MotorCusto (ORÇ)'!C61)</f>
        <v xml:space="preserve"> </v>
      </c>
      <c r="D61" s="1122"/>
      <c r="E61" s="1122"/>
      <c r="F61" s="1122"/>
      <c r="G61" s="1122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19" t="str">
        <f t="shared" si="3"/>
        <v xml:space="preserve"> </v>
      </c>
      <c r="R61" s="1119"/>
      <c r="S61" s="1119"/>
      <c r="T61" s="1119"/>
      <c r="U61" s="1120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25">
      <c r="B62" s="165">
        <v>55</v>
      </c>
      <c r="C62" s="1121" t="str">
        <f>IF(ISBLANK('MotorCusto (ORÇ)'!C62)," ",'MotorCusto (ORÇ)'!C62)</f>
        <v xml:space="preserve"> </v>
      </c>
      <c r="D62" s="1122"/>
      <c r="E62" s="1122"/>
      <c r="F62" s="1122"/>
      <c r="G62" s="1122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19" t="str">
        <f t="shared" si="3"/>
        <v xml:space="preserve"> </v>
      </c>
      <c r="R62" s="1119"/>
      <c r="S62" s="1119"/>
      <c r="T62" s="1119"/>
      <c r="U62" s="1120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25">
      <c r="B63" s="167">
        <v>56</v>
      </c>
      <c r="C63" s="1121" t="str">
        <f>IF(ISBLANK('MotorCusto (ORÇ)'!C63)," ",'MotorCusto (ORÇ)'!C63)</f>
        <v xml:space="preserve"> </v>
      </c>
      <c r="D63" s="1122"/>
      <c r="E63" s="1122"/>
      <c r="F63" s="1122"/>
      <c r="G63" s="1122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19" t="str">
        <f t="shared" si="3"/>
        <v xml:space="preserve"> </v>
      </c>
      <c r="R63" s="1119"/>
      <c r="S63" s="1119"/>
      <c r="T63" s="1119"/>
      <c r="U63" s="1120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25">
      <c r="B64" s="165">
        <v>57</v>
      </c>
      <c r="C64" s="1121" t="str">
        <f>IF(ISBLANK('MotorCusto (ORÇ)'!C64)," ",'MotorCusto (ORÇ)'!C64)</f>
        <v xml:space="preserve"> </v>
      </c>
      <c r="D64" s="1122"/>
      <c r="E64" s="1122"/>
      <c r="F64" s="1122"/>
      <c r="G64" s="1122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19" t="str">
        <f t="shared" si="3"/>
        <v xml:space="preserve"> </v>
      </c>
      <c r="R64" s="1119"/>
      <c r="S64" s="1119"/>
      <c r="T64" s="1119"/>
      <c r="U64" s="1120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25">
      <c r="B65" s="167">
        <v>58</v>
      </c>
      <c r="C65" s="1121" t="str">
        <f>IF(ISBLANK('MotorCusto (ORÇ)'!C65)," ",'MotorCusto (ORÇ)'!C65)</f>
        <v xml:space="preserve"> </v>
      </c>
      <c r="D65" s="1122"/>
      <c r="E65" s="1122"/>
      <c r="F65" s="1122"/>
      <c r="G65" s="1122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19" t="str">
        <f t="shared" si="3"/>
        <v xml:space="preserve"> </v>
      </c>
      <c r="R65" s="1119"/>
      <c r="S65" s="1119"/>
      <c r="T65" s="1119"/>
      <c r="U65" s="1120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25">
      <c r="B66" s="165">
        <v>59</v>
      </c>
      <c r="C66" s="1121" t="str">
        <f>IF(ISBLANK('MotorCusto (ORÇ)'!C66)," ",'MotorCusto (ORÇ)'!C66)</f>
        <v xml:space="preserve"> </v>
      </c>
      <c r="D66" s="1122"/>
      <c r="E66" s="1122"/>
      <c r="F66" s="1122"/>
      <c r="G66" s="1122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19" t="str">
        <f t="shared" si="3"/>
        <v xml:space="preserve"> </v>
      </c>
      <c r="R66" s="1119"/>
      <c r="S66" s="1119"/>
      <c r="T66" s="1119"/>
      <c r="U66" s="1120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25">
      <c r="B67" s="167">
        <v>60</v>
      </c>
      <c r="C67" s="1121" t="str">
        <f>IF(ISBLANK('MotorCusto (ORÇ)'!C67)," ",'MotorCusto (ORÇ)'!C67)</f>
        <v xml:space="preserve"> </v>
      </c>
      <c r="D67" s="1122"/>
      <c r="E67" s="1122"/>
      <c r="F67" s="1122"/>
      <c r="G67" s="1122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19" t="str">
        <f t="shared" si="3"/>
        <v xml:space="preserve"> </v>
      </c>
      <c r="R67" s="1119"/>
      <c r="S67" s="1119"/>
      <c r="T67" s="1119"/>
      <c r="U67" s="1120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25">
      <c r="B68" s="165">
        <v>61</v>
      </c>
      <c r="C68" s="1121" t="str">
        <f>IF(ISBLANK('MotorCusto (ORÇ)'!C68)," ",'MotorCusto (ORÇ)'!C68)</f>
        <v xml:space="preserve"> </v>
      </c>
      <c r="D68" s="1122"/>
      <c r="E68" s="1122"/>
      <c r="F68" s="1122"/>
      <c r="G68" s="1122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19" t="str">
        <f t="shared" si="3"/>
        <v xml:space="preserve"> </v>
      </c>
      <c r="R68" s="1119"/>
      <c r="S68" s="1119"/>
      <c r="T68" s="1119"/>
      <c r="U68" s="1120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25">
      <c r="B69" s="167">
        <v>62</v>
      </c>
      <c r="C69" s="1121" t="str">
        <f>IF(ISBLANK('MotorCusto (ORÇ)'!C69)," ",'MotorCusto (ORÇ)'!C69)</f>
        <v xml:space="preserve"> </v>
      </c>
      <c r="D69" s="1122"/>
      <c r="E69" s="1122"/>
      <c r="F69" s="1122"/>
      <c r="G69" s="1122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19" t="str">
        <f t="shared" si="3"/>
        <v xml:space="preserve"> </v>
      </c>
      <c r="R69" s="1119"/>
      <c r="S69" s="1119"/>
      <c r="T69" s="1119"/>
      <c r="U69" s="1120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25">
      <c r="B70" s="165">
        <v>63</v>
      </c>
      <c r="C70" s="1121" t="str">
        <f>IF(ISBLANK('MotorCusto (ORÇ)'!C70)," ",'MotorCusto (ORÇ)'!C70)</f>
        <v xml:space="preserve"> </v>
      </c>
      <c r="D70" s="1122"/>
      <c r="E70" s="1122"/>
      <c r="F70" s="1122"/>
      <c r="G70" s="1122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19" t="str">
        <f t="shared" si="3"/>
        <v xml:space="preserve"> </v>
      </c>
      <c r="R70" s="1119"/>
      <c r="S70" s="1119"/>
      <c r="T70" s="1119"/>
      <c r="U70" s="1120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25">
      <c r="B71" s="167">
        <v>64</v>
      </c>
      <c r="C71" s="1121" t="str">
        <f>IF(ISBLANK('MotorCusto (ORÇ)'!C71)," ",'MotorCusto (ORÇ)'!C71)</f>
        <v xml:space="preserve"> </v>
      </c>
      <c r="D71" s="1122"/>
      <c r="E71" s="1122"/>
      <c r="F71" s="1122"/>
      <c r="G71" s="1122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19" t="str">
        <f t="shared" si="3"/>
        <v xml:space="preserve"> </v>
      </c>
      <c r="R71" s="1119"/>
      <c r="S71" s="1119"/>
      <c r="T71" s="1119"/>
      <c r="U71" s="1120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25">
      <c r="B72" s="165">
        <v>65</v>
      </c>
      <c r="C72" s="1121" t="str">
        <f>IF(ISBLANK('MotorCusto (ORÇ)'!C72)," ",'MotorCusto (ORÇ)'!C72)</f>
        <v xml:space="preserve"> </v>
      </c>
      <c r="D72" s="1122"/>
      <c r="E72" s="1122"/>
      <c r="F72" s="1122"/>
      <c r="G72" s="1122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19" t="str">
        <f t="shared" si="3"/>
        <v xml:space="preserve"> </v>
      </c>
      <c r="R72" s="1119"/>
      <c r="S72" s="1119"/>
      <c r="T72" s="1119"/>
      <c r="U72" s="1120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25">
      <c r="B73" s="167">
        <v>66</v>
      </c>
      <c r="C73" s="1121" t="str">
        <f>IF(ISBLANK('MotorCusto (ORÇ)'!C73)," ",'MotorCusto (ORÇ)'!C73)</f>
        <v xml:space="preserve"> </v>
      </c>
      <c r="D73" s="1122"/>
      <c r="E73" s="1122"/>
      <c r="F73" s="1122"/>
      <c r="G73" s="1122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19" t="str">
        <f t="shared" ref="Q73:Q107" si="9">IF(OR(C73=0,C73=""),"",C73)</f>
        <v xml:space="preserve"> </v>
      </c>
      <c r="R73" s="1119"/>
      <c r="S73" s="1119"/>
      <c r="T73" s="1119"/>
      <c r="U73" s="1120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25">
      <c r="B74" s="165">
        <v>67</v>
      </c>
      <c r="C74" s="1121" t="str">
        <f>IF(ISBLANK('MotorCusto (ORÇ)'!C74)," ",'MotorCusto (ORÇ)'!C74)</f>
        <v xml:space="preserve"> </v>
      </c>
      <c r="D74" s="1122"/>
      <c r="E74" s="1122"/>
      <c r="F74" s="1122"/>
      <c r="G74" s="1122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19" t="str">
        <f t="shared" si="9"/>
        <v xml:space="preserve"> </v>
      </c>
      <c r="R74" s="1119"/>
      <c r="S74" s="1119"/>
      <c r="T74" s="1119"/>
      <c r="U74" s="1120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25">
      <c r="B75" s="167">
        <v>68</v>
      </c>
      <c r="C75" s="1121" t="str">
        <f>IF(ISBLANK('MotorCusto (ORÇ)'!C75)," ",'MotorCusto (ORÇ)'!C75)</f>
        <v xml:space="preserve"> </v>
      </c>
      <c r="D75" s="1122"/>
      <c r="E75" s="1122"/>
      <c r="F75" s="1122"/>
      <c r="G75" s="1122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19" t="str">
        <f t="shared" si="9"/>
        <v xml:space="preserve"> </v>
      </c>
      <c r="R75" s="1119"/>
      <c r="S75" s="1119"/>
      <c r="T75" s="1119"/>
      <c r="U75" s="1120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25">
      <c r="B76" s="165">
        <v>69</v>
      </c>
      <c r="C76" s="1121" t="str">
        <f>IF(ISBLANK('MotorCusto (ORÇ)'!C76)," ",'MotorCusto (ORÇ)'!C76)</f>
        <v xml:space="preserve"> </v>
      </c>
      <c r="D76" s="1122"/>
      <c r="E76" s="1122"/>
      <c r="F76" s="1122"/>
      <c r="G76" s="1122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19" t="str">
        <f t="shared" si="9"/>
        <v xml:space="preserve"> </v>
      </c>
      <c r="R76" s="1119"/>
      <c r="S76" s="1119"/>
      <c r="T76" s="1119"/>
      <c r="U76" s="1120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25">
      <c r="B77" s="167">
        <v>70</v>
      </c>
      <c r="C77" s="1121" t="str">
        <f>IF(ISBLANK('MotorCusto (ORÇ)'!C77)," ",'MotorCusto (ORÇ)'!C77)</f>
        <v xml:space="preserve"> </v>
      </c>
      <c r="D77" s="1122"/>
      <c r="E77" s="1122"/>
      <c r="F77" s="1122"/>
      <c r="G77" s="1122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19" t="str">
        <f t="shared" si="9"/>
        <v xml:space="preserve"> </v>
      </c>
      <c r="R77" s="1119"/>
      <c r="S77" s="1119"/>
      <c r="T77" s="1119"/>
      <c r="U77" s="1120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25">
      <c r="B78" s="165">
        <v>71</v>
      </c>
      <c r="C78" s="1121" t="str">
        <f>IF(ISBLANK('MotorCusto (ORÇ)'!C78)," ",'MotorCusto (ORÇ)'!C78)</f>
        <v xml:space="preserve"> </v>
      </c>
      <c r="D78" s="1122"/>
      <c r="E78" s="1122"/>
      <c r="F78" s="1122"/>
      <c r="G78" s="1122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19" t="str">
        <f t="shared" si="9"/>
        <v xml:space="preserve"> </v>
      </c>
      <c r="R78" s="1119"/>
      <c r="S78" s="1119"/>
      <c r="T78" s="1119"/>
      <c r="U78" s="1120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25">
      <c r="B79" s="167">
        <v>72</v>
      </c>
      <c r="C79" s="1121" t="str">
        <f>IF(ISBLANK('MotorCusto (ORÇ)'!C79)," ",'MotorCusto (ORÇ)'!C79)</f>
        <v xml:space="preserve"> </v>
      </c>
      <c r="D79" s="1122"/>
      <c r="E79" s="1122"/>
      <c r="F79" s="1122"/>
      <c r="G79" s="1122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19" t="str">
        <f t="shared" si="9"/>
        <v xml:space="preserve"> </v>
      </c>
      <c r="R79" s="1119"/>
      <c r="S79" s="1119"/>
      <c r="T79" s="1119"/>
      <c r="U79" s="1120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25">
      <c r="B80" s="165">
        <v>73</v>
      </c>
      <c r="C80" s="1121" t="str">
        <f>IF(ISBLANK('MotorCusto (ORÇ)'!C80)," ",'MotorCusto (ORÇ)'!C80)</f>
        <v xml:space="preserve"> </v>
      </c>
      <c r="D80" s="1122"/>
      <c r="E80" s="1122"/>
      <c r="F80" s="1122"/>
      <c r="G80" s="1122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19" t="str">
        <f t="shared" si="9"/>
        <v xml:space="preserve"> </v>
      </c>
      <c r="R80" s="1119"/>
      <c r="S80" s="1119"/>
      <c r="T80" s="1119"/>
      <c r="U80" s="1120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25">
      <c r="B81" s="167">
        <v>74</v>
      </c>
      <c r="C81" s="1121" t="str">
        <f>IF(ISBLANK('MotorCusto (ORÇ)'!C81)," ",'MotorCusto (ORÇ)'!C81)</f>
        <v xml:space="preserve"> </v>
      </c>
      <c r="D81" s="1122"/>
      <c r="E81" s="1122"/>
      <c r="F81" s="1122"/>
      <c r="G81" s="1122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19" t="str">
        <f t="shared" si="9"/>
        <v xml:space="preserve"> </v>
      </c>
      <c r="R81" s="1119"/>
      <c r="S81" s="1119"/>
      <c r="T81" s="1119"/>
      <c r="U81" s="1120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25">
      <c r="B82" s="165">
        <v>75</v>
      </c>
      <c r="C82" s="1121" t="str">
        <f>IF(ISBLANK('MotorCusto (ORÇ)'!C82)," ",'MotorCusto (ORÇ)'!C82)</f>
        <v xml:space="preserve"> </v>
      </c>
      <c r="D82" s="1122"/>
      <c r="E82" s="1122"/>
      <c r="F82" s="1122"/>
      <c r="G82" s="1122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19" t="str">
        <f t="shared" si="9"/>
        <v xml:space="preserve"> </v>
      </c>
      <c r="R82" s="1119"/>
      <c r="S82" s="1119"/>
      <c r="T82" s="1119"/>
      <c r="U82" s="1120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25">
      <c r="B83" s="167">
        <v>76</v>
      </c>
      <c r="C83" s="1121" t="str">
        <f>IF(ISBLANK('MotorCusto (ORÇ)'!C83)," ",'MotorCusto (ORÇ)'!C83)</f>
        <v xml:space="preserve"> </v>
      </c>
      <c r="D83" s="1122"/>
      <c r="E83" s="1122"/>
      <c r="F83" s="1122"/>
      <c r="G83" s="1122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19" t="str">
        <f t="shared" si="9"/>
        <v xml:space="preserve"> </v>
      </c>
      <c r="R83" s="1119"/>
      <c r="S83" s="1119"/>
      <c r="T83" s="1119"/>
      <c r="U83" s="1120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25">
      <c r="B84" s="165">
        <v>77</v>
      </c>
      <c r="C84" s="1121" t="str">
        <f>IF(ISBLANK('MotorCusto (ORÇ)'!C84)," ",'MotorCusto (ORÇ)'!C84)</f>
        <v xml:space="preserve"> </v>
      </c>
      <c r="D84" s="1122"/>
      <c r="E84" s="1122"/>
      <c r="F84" s="1122"/>
      <c r="G84" s="1122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19" t="str">
        <f t="shared" si="9"/>
        <v xml:space="preserve"> </v>
      </c>
      <c r="R84" s="1119"/>
      <c r="S84" s="1119"/>
      <c r="T84" s="1119"/>
      <c r="U84" s="1120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25">
      <c r="B85" s="167">
        <v>78</v>
      </c>
      <c r="C85" s="1121" t="str">
        <f>IF(ISBLANK('MotorCusto (ORÇ)'!C85)," ",'MotorCusto (ORÇ)'!C85)</f>
        <v xml:space="preserve"> </v>
      </c>
      <c r="D85" s="1122"/>
      <c r="E85" s="1122"/>
      <c r="F85" s="1122"/>
      <c r="G85" s="1122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19" t="str">
        <f t="shared" si="9"/>
        <v xml:space="preserve"> </v>
      </c>
      <c r="R85" s="1119"/>
      <c r="S85" s="1119"/>
      <c r="T85" s="1119"/>
      <c r="U85" s="1120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25">
      <c r="B86" s="165">
        <v>79</v>
      </c>
      <c r="C86" s="1121" t="str">
        <f>IF(ISBLANK('MotorCusto (ORÇ)'!C86)," ",'MotorCusto (ORÇ)'!C86)</f>
        <v xml:space="preserve"> </v>
      </c>
      <c r="D86" s="1122"/>
      <c r="E86" s="1122"/>
      <c r="F86" s="1122"/>
      <c r="G86" s="1122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19" t="str">
        <f t="shared" si="9"/>
        <v xml:space="preserve"> </v>
      </c>
      <c r="R86" s="1119"/>
      <c r="S86" s="1119"/>
      <c r="T86" s="1119"/>
      <c r="U86" s="1120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25">
      <c r="B87" s="167">
        <v>80</v>
      </c>
      <c r="C87" s="1121" t="str">
        <f>IF(ISBLANK('MotorCusto (ORÇ)'!C87)," ",'MotorCusto (ORÇ)'!C87)</f>
        <v xml:space="preserve"> </v>
      </c>
      <c r="D87" s="1122"/>
      <c r="E87" s="1122"/>
      <c r="F87" s="1122"/>
      <c r="G87" s="1122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19" t="str">
        <f t="shared" si="9"/>
        <v xml:space="preserve"> </v>
      </c>
      <c r="R87" s="1119"/>
      <c r="S87" s="1119"/>
      <c r="T87" s="1119"/>
      <c r="U87" s="1120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25">
      <c r="B88" s="165">
        <v>81</v>
      </c>
      <c r="C88" s="1121" t="str">
        <f>IF(ISBLANK('MotorCusto (ORÇ)'!C88)," ",'MotorCusto (ORÇ)'!C88)</f>
        <v xml:space="preserve"> </v>
      </c>
      <c r="D88" s="1122"/>
      <c r="E88" s="1122"/>
      <c r="F88" s="1122"/>
      <c r="G88" s="1122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19" t="str">
        <f t="shared" si="9"/>
        <v xml:space="preserve"> </v>
      </c>
      <c r="R88" s="1119"/>
      <c r="S88" s="1119"/>
      <c r="T88" s="1119"/>
      <c r="U88" s="1120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25">
      <c r="B89" s="167">
        <v>82</v>
      </c>
      <c r="C89" s="1121" t="str">
        <f>IF(ISBLANK('MotorCusto (ORÇ)'!C89)," ",'MotorCusto (ORÇ)'!C89)</f>
        <v xml:space="preserve"> </v>
      </c>
      <c r="D89" s="1122"/>
      <c r="E89" s="1122"/>
      <c r="F89" s="1122"/>
      <c r="G89" s="1122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19" t="str">
        <f t="shared" si="9"/>
        <v xml:space="preserve"> </v>
      </c>
      <c r="R89" s="1119"/>
      <c r="S89" s="1119"/>
      <c r="T89" s="1119"/>
      <c r="U89" s="1120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25">
      <c r="B90" s="165">
        <v>83</v>
      </c>
      <c r="C90" s="1121" t="str">
        <f>IF(ISBLANK('MotorCusto (ORÇ)'!C90)," ",'MotorCusto (ORÇ)'!C90)</f>
        <v xml:space="preserve"> </v>
      </c>
      <c r="D90" s="1122"/>
      <c r="E90" s="1122"/>
      <c r="F90" s="1122"/>
      <c r="G90" s="1122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19" t="str">
        <f t="shared" si="9"/>
        <v xml:space="preserve"> </v>
      </c>
      <c r="R90" s="1119"/>
      <c r="S90" s="1119"/>
      <c r="T90" s="1119"/>
      <c r="U90" s="1120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25">
      <c r="B91" s="167">
        <v>84</v>
      </c>
      <c r="C91" s="1121" t="str">
        <f>IF(ISBLANK('MotorCusto (ORÇ)'!C91)," ",'MotorCusto (ORÇ)'!C91)</f>
        <v xml:space="preserve"> </v>
      </c>
      <c r="D91" s="1122"/>
      <c r="E91" s="1122"/>
      <c r="F91" s="1122"/>
      <c r="G91" s="1122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19" t="str">
        <f t="shared" si="9"/>
        <v xml:space="preserve"> </v>
      </c>
      <c r="R91" s="1119"/>
      <c r="S91" s="1119"/>
      <c r="T91" s="1119"/>
      <c r="U91" s="1120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25">
      <c r="B92" s="165">
        <v>85</v>
      </c>
      <c r="C92" s="1121" t="str">
        <f>IF(ISBLANK('MotorCusto (ORÇ)'!C92)," ",'MotorCusto (ORÇ)'!C92)</f>
        <v xml:space="preserve"> </v>
      </c>
      <c r="D92" s="1122"/>
      <c r="E92" s="1122"/>
      <c r="F92" s="1122"/>
      <c r="G92" s="1122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19" t="str">
        <f t="shared" si="9"/>
        <v xml:space="preserve"> </v>
      </c>
      <c r="R92" s="1119"/>
      <c r="S92" s="1119"/>
      <c r="T92" s="1119"/>
      <c r="U92" s="1120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25">
      <c r="B93" s="167">
        <v>86</v>
      </c>
      <c r="C93" s="1121" t="str">
        <f>IF(ISBLANK('MotorCusto (ORÇ)'!C93)," ",'MotorCusto (ORÇ)'!C93)</f>
        <v xml:space="preserve"> </v>
      </c>
      <c r="D93" s="1122"/>
      <c r="E93" s="1122"/>
      <c r="F93" s="1122"/>
      <c r="G93" s="1122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19" t="str">
        <f t="shared" si="9"/>
        <v xml:space="preserve"> </v>
      </c>
      <c r="R93" s="1119"/>
      <c r="S93" s="1119"/>
      <c r="T93" s="1119"/>
      <c r="U93" s="1120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25">
      <c r="B94" s="165">
        <v>87</v>
      </c>
      <c r="C94" s="1121" t="str">
        <f>IF(ISBLANK('MotorCusto (ORÇ)'!C94)," ",'MotorCusto (ORÇ)'!C94)</f>
        <v xml:space="preserve"> </v>
      </c>
      <c r="D94" s="1122"/>
      <c r="E94" s="1122"/>
      <c r="F94" s="1122"/>
      <c r="G94" s="1122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19" t="str">
        <f t="shared" si="9"/>
        <v xml:space="preserve"> </v>
      </c>
      <c r="R94" s="1119"/>
      <c r="S94" s="1119"/>
      <c r="T94" s="1119"/>
      <c r="U94" s="1120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25">
      <c r="B95" s="167">
        <v>88</v>
      </c>
      <c r="C95" s="1121" t="str">
        <f>IF(ISBLANK('MotorCusto (ORÇ)'!C95)," ",'MotorCusto (ORÇ)'!C95)</f>
        <v xml:space="preserve"> </v>
      </c>
      <c r="D95" s="1122"/>
      <c r="E95" s="1122"/>
      <c r="F95" s="1122"/>
      <c r="G95" s="1122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19" t="str">
        <f t="shared" si="9"/>
        <v xml:space="preserve"> </v>
      </c>
      <c r="R95" s="1119"/>
      <c r="S95" s="1119"/>
      <c r="T95" s="1119"/>
      <c r="U95" s="1120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25">
      <c r="B96" s="165">
        <v>89</v>
      </c>
      <c r="C96" s="1121" t="str">
        <f>IF(ISBLANK('MotorCusto (ORÇ)'!C96)," ",'MotorCusto (ORÇ)'!C96)</f>
        <v xml:space="preserve"> </v>
      </c>
      <c r="D96" s="1122"/>
      <c r="E96" s="1122"/>
      <c r="F96" s="1122"/>
      <c r="G96" s="1122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19" t="str">
        <f t="shared" si="9"/>
        <v xml:space="preserve"> </v>
      </c>
      <c r="R96" s="1119"/>
      <c r="S96" s="1119"/>
      <c r="T96" s="1119"/>
      <c r="U96" s="1120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25">
      <c r="B97" s="167">
        <v>90</v>
      </c>
      <c r="C97" s="1121" t="str">
        <f>IF(ISBLANK('MotorCusto (ORÇ)'!C97)," ",'MotorCusto (ORÇ)'!C97)</f>
        <v xml:space="preserve"> </v>
      </c>
      <c r="D97" s="1122"/>
      <c r="E97" s="1122"/>
      <c r="F97" s="1122"/>
      <c r="G97" s="1122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19" t="str">
        <f t="shared" si="9"/>
        <v xml:space="preserve"> </v>
      </c>
      <c r="R97" s="1119"/>
      <c r="S97" s="1119"/>
      <c r="T97" s="1119"/>
      <c r="U97" s="1120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25">
      <c r="B98" s="165">
        <v>91</v>
      </c>
      <c r="C98" s="1121" t="str">
        <f>IF(ISBLANK('MotorCusto (ORÇ)'!C98)," ",'MotorCusto (ORÇ)'!C98)</f>
        <v xml:space="preserve"> </v>
      </c>
      <c r="D98" s="1122"/>
      <c r="E98" s="1122"/>
      <c r="F98" s="1122"/>
      <c r="G98" s="1122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19" t="str">
        <f t="shared" si="9"/>
        <v xml:space="preserve"> </v>
      </c>
      <c r="R98" s="1119"/>
      <c r="S98" s="1119"/>
      <c r="T98" s="1119"/>
      <c r="U98" s="1120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25">
      <c r="B99" s="167">
        <v>92</v>
      </c>
      <c r="C99" s="1121" t="str">
        <f>IF(ISBLANK('MotorCusto (ORÇ)'!C99)," ",'MotorCusto (ORÇ)'!C99)</f>
        <v xml:space="preserve"> </v>
      </c>
      <c r="D99" s="1122"/>
      <c r="E99" s="1122"/>
      <c r="F99" s="1122"/>
      <c r="G99" s="1122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19" t="str">
        <f t="shared" si="9"/>
        <v xml:space="preserve"> </v>
      </c>
      <c r="R99" s="1119"/>
      <c r="S99" s="1119"/>
      <c r="T99" s="1119"/>
      <c r="U99" s="1120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25">
      <c r="B100" s="165">
        <v>93</v>
      </c>
      <c r="C100" s="1121" t="str">
        <f>IF(ISBLANK('MotorCusto (ORÇ)'!C100)," ",'MotorCusto (ORÇ)'!C100)</f>
        <v xml:space="preserve"> </v>
      </c>
      <c r="D100" s="1122"/>
      <c r="E100" s="1122"/>
      <c r="F100" s="1122"/>
      <c r="G100" s="1122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19" t="str">
        <f t="shared" si="9"/>
        <v xml:space="preserve"> </v>
      </c>
      <c r="R100" s="1119"/>
      <c r="S100" s="1119"/>
      <c r="T100" s="1119"/>
      <c r="U100" s="1120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25">
      <c r="B101" s="167">
        <v>94</v>
      </c>
      <c r="C101" s="1121" t="str">
        <f>IF(ISBLANK('MotorCusto (ORÇ)'!C101)," ",'MotorCusto (ORÇ)'!C101)</f>
        <v xml:space="preserve"> </v>
      </c>
      <c r="D101" s="1122"/>
      <c r="E101" s="1122"/>
      <c r="F101" s="1122"/>
      <c r="G101" s="1122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19" t="str">
        <f t="shared" si="9"/>
        <v xml:space="preserve"> </v>
      </c>
      <c r="R101" s="1119"/>
      <c r="S101" s="1119"/>
      <c r="T101" s="1119"/>
      <c r="U101" s="1120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25">
      <c r="B102" s="165">
        <v>95</v>
      </c>
      <c r="C102" s="1121" t="str">
        <f>IF(ISBLANK('MotorCusto (ORÇ)'!C102)," ",'MotorCusto (ORÇ)'!C102)</f>
        <v xml:space="preserve"> </v>
      </c>
      <c r="D102" s="1122"/>
      <c r="E102" s="1122"/>
      <c r="F102" s="1122"/>
      <c r="G102" s="1122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19" t="str">
        <f t="shared" si="9"/>
        <v xml:space="preserve"> </v>
      </c>
      <c r="R102" s="1119"/>
      <c r="S102" s="1119"/>
      <c r="T102" s="1119"/>
      <c r="U102" s="1120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25">
      <c r="B103" s="167">
        <v>96</v>
      </c>
      <c r="C103" s="1121" t="str">
        <f>IF(ISBLANK('MotorCusto (ORÇ)'!C103)," ",'MotorCusto (ORÇ)'!C103)</f>
        <v xml:space="preserve"> </v>
      </c>
      <c r="D103" s="1122"/>
      <c r="E103" s="1122"/>
      <c r="F103" s="1122"/>
      <c r="G103" s="1122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19" t="str">
        <f t="shared" si="9"/>
        <v xml:space="preserve"> </v>
      </c>
      <c r="R103" s="1119"/>
      <c r="S103" s="1119"/>
      <c r="T103" s="1119"/>
      <c r="U103" s="1120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25">
      <c r="B104" s="165">
        <v>97</v>
      </c>
      <c r="C104" s="1121" t="str">
        <f>IF(ISBLANK('MotorCusto (ORÇ)'!C104)," ",'MotorCusto (ORÇ)'!C104)</f>
        <v xml:space="preserve"> </v>
      </c>
      <c r="D104" s="1122"/>
      <c r="E104" s="1122"/>
      <c r="F104" s="1122"/>
      <c r="G104" s="1122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19" t="str">
        <f t="shared" si="9"/>
        <v xml:space="preserve"> </v>
      </c>
      <c r="R104" s="1119"/>
      <c r="S104" s="1119"/>
      <c r="T104" s="1119"/>
      <c r="U104" s="1120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25">
      <c r="B105" s="167">
        <v>98</v>
      </c>
      <c r="C105" s="1121" t="str">
        <f>IF(ISBLANK('MotorCusto (ORÇ)'!C105)," ",'MotorCusto (ORÇ)'!C105)</f>
        <v xml:space="preserve"> </v>
      </c>
      <c r="D105" s="1122"/>
      <c r="E105" s="1122"/>
      <c r="F105" s="1122"/>
      <c r="G105" s="1122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19" t="str">
        <f t="shared" si="9"/>
        <v xml:space="preserve"> </v>
      </c>
      <c r="R105" s="1119"/>
      <c r="S105" s="1119"/>
      <c r="T105" s="1119"/>
      <c r="U105" s="1120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25">
      <c r="B106" s="165">
        <v>99</v>
      </c>
      <c r="C106" s="1121" t="str">
        <f>IF(ISBLANK('MotorCusto (ORÇ)'!C106)," ",'MotorCusto (ORÇ)'!C106)</f>
        <v xml:space="preserve"> </v>
      </c>
      <c r="D106" s="1122"/>
      <c r="E106" s="1122"/>
      <c r="F106" s="1122"/>
      <c r="G106" s="1122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19" t="str">
        <f t="shared" si="9"/>
        <v xml:space="preserve"> </v>
      </c>
      <c r="R106" s="1119"/>
      <c r="S106" s="1119"/>
      <c r="T106" s="1119"/>
      <c r="U106" s="1120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25">
      <c r="B107" s="167">
        <v>100</v>
      </c>
      <c r="C107" s="1121" t="str">
        <f>IF(ISBLANK('MotorCusto (ORÇ)'!C107)," ",'MotorCusto (ORÇ)'!C107)</f>
        <v xml:space="preserve"> </v>
      </c>
      <c r="D107" s="1122"/>
      <c r="E107" s="1122"/>
      <c r="F107" s="1122"/>
      <c r="G107" s="1122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19" t="str">
        <f t="shared" si="9"/>
        <v xml:space="preserve"> </v>
      </c>
      <c r="R107" s="1119"/>
      <c r="S107" s="1119"/>
      <c r="T107" s="1119"/>
      <c r="U107" s="1120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25">
      <c r="B108" s="165"/>
      <c r="C108" s="1121" t="str">
        <f>IF(ISBLANK('MotorCusto (ORÇ)'!C108)," ",'MotorCusto (ORÇ)'!C108)</f>
        <v>Acessórios</v>
      </c>
      <c r="D108" s="1122"/>
      <c r="E108" s="1122"/>
      <c r="F108" s="1122"/>
      <c r="G108" s="1122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19" t="str">
        <f>IF(OR(C108=0,C108=""),"",C108)</f>
        <v>Acessórios</v>
      </c>
      <c r="R108" s="1119"/>
      <c r="S108" s="1119"/>
      <c r="T108" s="1119"/>
      <c r="U108" s="1120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8" x14ac:dyDescent="0.25">
      <c r="B109" s="321"/>
      <c r="C109" s="1129" t="s">
        <v>817</v>
      </c>
      <c r="D109" s="1129"/>
      <c r="E109" s="1129"/>
      <c r="F109" s="1129"/>
      <c r="G109" s="1129"/>
      <c r="H109" s="1129"/>
      <c r="I109" s="1129"/>
      <c r="J109" s="1130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31" t="s">
        <v>823</v>
      </c>
      <c r="Q109" s="1132"/>
      <c r="R109" s="1132"/>
      <c r="S109" s="1132"/>
      <c r="T109" s="1132"/>
      <c r="U109" s="1132"/>
      <c r="V109" s="1133"/>
      <c r="W109" s="171" t="s">
        <v>825</v>
      </c>
      <c r="X109" s="172">
        <f>SUM(X8:X108)</f>
        <v>0</v>
      </c>
    </row>
    <row r="110" spans="2:25" ht="18" x14ac:dyDescent="0.25">
      <c r="B110" s="1107" t="s">
        <v>291</v>
      </c>
      <c r="C110" s="1108"/>
      <c r="D110" s="1108"/>
      <c r="E110" s="1108"/>
      <c r="F110" s="1108"/>
      <c r="G110" s="1108"/>
      <c r="H110" s="1108"/>
      <c r="I110" s="1108"/>
      <c r="J110" s="1108"/>
      <c r="K110" s="1108"/>
      <c r="L110" s="1108"/>
      <c r="M110" s="1108"/>
      <c r="N110" s="1109"/>
      <c r="P110" s="1131" t="s">
        <v>824</v>
      </c>
      <c r="Q110" s="1132"/>
      <c r="R110" s="1132"/>
      <c r="S110" s="1132"/>
      <c r="T110" s="1132"/>
      <c r="U110" s="1132"/>
      <c r="V110" s="1133"/>
      <c r="W110" s="171" t="s">
        <v>826</v>
      </c>
      <c r="X110" s="172">
        <f>IFERROR(X109*($L$146/$K$146),0)</f>
        <v>0</v>
      </c>
    </row>
    <row r="111" spans="2:25" ht="18" customHeight="1" x14ac:dyDescent="0.25">
      <c r="B111" s="1102" t="s">
        <v>797</v>
      </c>
      <c r="C111" s="1103"/>
      <c r="D111" s="1103"/>
      <c r="E111" s="1103"/>
      <c r="F111" s="1103"/>
      <c r="G111" s="1103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3" t="s">
        <v>292</v>
      </c>
      <c r="D112" s="1123"/>
      <c r="E112" s="1123"/>
      <c r="F112" s="1123"/>
      <c r="G112" s="1123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25" t="s">
        <v>708</v>
      </c>
      <c r="U112" s="1126"/>
      <c r="V112" s="332">
        <f>IFERROR(SUM(Y8:Y108)/X109,0)</f>
        <v>0</v>
      </c>
    </row>
    <row r="113" spans="2:18" ht="15" customHeight="1" x14ac:dyDescent="0.35">
      <c r="B113" s="173"/>
      <c r="C113" s="1123" t="s">
        <v>176</v>
      </c>
      <c r="D113" s="1123"/>
      <c r="E113" s="1123"/>
      <c r="F113" s="1123"/>
      <c r="G113" s="1123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25">
      <c r="B114" s="316"/>
      <c r="C114" s="1115" t="s">
        <v>293</v>
      </c>
      <c r="D114" s="1115"/>
      <c r="E114" s="1115"/>
      <c r="F114" s="1115"/>
      <c r="G114" s="1116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25">
      <c r="B115" s="165">
        <v>1</v>
      </c>
      <c r="C115" s="1121" t="str">
        <f>IF(ISBLANK('MotorCusto (ORÇ)'!C120)," ",'MotorCusto (ORÇ)'!C120)</f>
        <v xml:space="preserve"> </v>
      </c>
      <c r="D115" s="1122"/>
      <c r="E115" s="1122"/>
      <c r="F115" s="1122"/>
      <c r="G115" s="1122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25">
      <c r="B116" s="167">
        <v>2</v>
      </c>
      <c r="C116" s="1121" t="str">
        <f>IF(ISBLANK('MotorCusto (ORÇ)'!C121)," ",'MotorCusto (ORÇ)'!C121)</f>
        <v xml:space="preserve"> </v>
      </c>
      <c r="D116" s="1122"/>
      <c r="E116" s="1122"/>
      <c r="F116" s="1122"/>
      <c r="G116" s="1122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25">
      <c r="B117" s="165">
        <v>3</v>
      </c>
      <c r="C117" s="1121" t="str">
        <f>IF(ISBLANK('MotorCusto (ORÇ)'!C122)," ",'MotorCusto (ORÇ)'!C122)</f>
        <v xml:space="preserve"> </v>
      </c>
      <c r="D117" s="1122"/>
      <c r="E117" s="1122"/>
      <c r="F117" s="1122"/>
      <c r="G117" s="1122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25">
      <c r="B118" s="167">
        <v>4</v>
      </c>
      <c r="C118" s="1121" t="str">
        <f>IF(ISBLANK('MotorCusto (ORÇ)'!C123)," ",'MotorCusto (ORÇ)'!C123)</f>
        <v xml:space="preserve"> </v>
      </c>
      <c r="D118" s="1122"/>
      <c r="E118" s="1122"/>
      <c r="F118" s="1122"/>
      <c r="G118" s="1122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25">
      <c r="B119" s="165">
        <v>5</v>
      </c>
      <c r="C119" s="1121" t="str">
        <f>IF(ISBLANK('MotorCusto (ORÇ)'!C124)," ",'MotorCusto (ORÇ)'!C124)</f>
        <v xml:space="preserve"> </v>
      </c>
      <c r="D119" s="1122"/>
      <c r="E119" s="1122"/>
      <c r="F119" s="1122"/>
      <c r="G119" s="1122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25">
      <c r="B120" s="173"/>
      <c r="C120" s="1127" t="s">
        <v>724</v>
      </c>
      <c r="D120" s="1127"/>
      <c r="E120" s="1127"/>
      <c r="F120" s="1127"/>
      <c r="G120" s="1127"/>
      <c r="H120" s="1127"/>
      <c r="I120" s="1127"/>
      <c r="J120" s="1128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25">
      <c r="B121" s="321"/>
      <c r="C121" s="1129" t="s">
        <v>725</v>
      </c>
      <c r="D121" s="1129"/>
      <c r="E121" s="1129"/>
      <c r="F121" s="1129"/>
      <c r="G121" s="1129"/>
      <c r="H121" s="1129"/>
      <c r="I121" s="1129"/>
      <c r="J121" s="1130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25">
      <c r="B122" s="1107" t="s">
        <v>299</v>
      </c>
      <c r="C122" s="1108"/>
      <c r="D122" s="1108"/>
      <c r="E122" s="1108"/>
      <c r="F122" s="1108"/>
      <c r="G122" s="1108"/>
      <c r="H122" s="1108"/>
      <c r="I122" s="1108"/>
      <c r="J122" s="1108"/>
      <c r="K122" s="1108"/>
      <c r="L122" s="1108"/>
      <c r="M122" s="1108"/>
      <c r="N122" s="1109"/>
    </row>
    <row r="123" spans="2:18" ht="15" customHeight="1" x14ac:dyDescent="0.25">
      <c r="B123" s="1102" t="s">
        <v>797</v>
      </c>
      <c r="C123" s="1103"/>
      <c r="D123" s="1103"/>
      <c r="E123" s="1103"/>
      <c r="F123" s="1103"/>
      <c r="G123" s="1103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25">
      <c r="B124" s="173"/>
      <c r="C124" s="1123" t="s">
        <v>9</v>
      </c>
      <c r="D124" s="1123"/>
      <c r="E124" s="1123"/>
      <c r="F124" s="1123"/>
      <c r="G124" s="1123"/>
      <c r="H124" s="1123"/>
      <c r="I124" s="1123"/>
      <c r="J124" s="1124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25">
      <c r="B125" s="316"/>
      <c r="C125" s="1103" t="s">
        <v>178</v>
      </c>
      <c r="D125" s="1103"/>
      <c r="E125" s="1103"/>
      <c r="F125" s="1103"/>
      <c r="G125" s="1103"/>
      <c r="H125" s="1104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25">
      <c r="B126" s="178">
        <v>1</v>
      </c>
      <c r="C126" s="1123" t="str">
        <f>IF(ISBLANK('MotorCusto (ORÇ)'!C136)," ",'MotorCusto (ORÇ)'!C136)</f>
        <v xml:space="preserve"> </v>
      </c>
      <c r="D126" s="1123"/>
      <c r="E126" s="1123"/>
      <c r="F126" s="1123"/>
      <c r="G126" s="1123"/>
      <c r="H126" s="1124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25">
      <c r="B127" s="178">
        <v>2</v>
      </c>
      <c r="C127" s="1123" t="str">
        <f>IF(ISBLANK('MotorCusto (ORÇ)'!C137)," ",'MotorCusto (ORÇ)'!C137)</f>
        <v xml:space="preserve"> </v>
      </c>
      <c r="D127" s="1123"/>
      <c r="E127" s="1123"/>
      <c r="F127" s="1123"/>
      <c r="G127" s="1123"/>
      <c r="H127" s="1124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25">
      <c r="B128" s="178">
        <v>3</v>
      </c>
      <c r="C128" s="1123" t="str">
        <f>IF(ISBLANK('MotorCusto (ORÇ)'!C138)," ",'MotorCusto (ORÇ)'!C138)</f>
        <v xml:space="preserve"> </v>
      </c>
      <c r="D128" s="1123"/>
      <c r="E128" s="1123"/>
      <c r="F128" s="1123"/>
      <c r="G128" s="1123"/>
      <c r="H128" s="1124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25">
      <c r="B129" s="173"/>
      <c r="C129" s="1127" t="s">
        <v>818</v>
      </c>
      <c r="D129" s="1127"/>
      <c r="E129" s="1127"/>
      <c r="F129" s="1127"/>
      <c r="G129" s="1127"/>
      <c r="H129" s="1127"/>
      <c r="I129" s="1127"/>
      <c r="J129" s="1128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25">
      <c r="B130" s="321"/>
      <c r="C130" s="1129" t="s">
        <v>726</v>
      </c>
      <c r="D130" s="1129"/>
      <c r="E130" s="1129"/>
      <c r="F130" s="1129"/>
      <c r="G130" s="1129"/>
      <c r="H130" s="1129"/>
      <c r="I130" s="1129"/>
      <c r="J130" s="1130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25">
      <c r="B131" s="325"/>
      <c r="C131" s="1134" t="s">
        <v>727</v>
      </c>
      <c r="D131" s="1134"/>
      <c r="E131" s="1134"/>
      <c r="F131" s="1134"/>
      <c r="G131" s="1134"/>
      <c r="H131" s="1134"/>
      <c r="I131" s="1134"/>
      <c r="J131" s="1135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25">
      <c r="B132" s="1099" t="s">
        <v>706</v>
      </c>
      <c r="C132" s="1100"/>
      <c r="D132" s="1100"/>
      <c r="E132" s="1100"/>
      <c r="F132" s="1100"/>
      <c r="G132" s="1100"/>
      <c r="H132" s="1100"/>
      <c r="I132" s="1100"/>
      <c r="J132" s="1100"/>
      <c r="K132" s="1100"/>
      <c r="L132" s="1100"/>
      <c r="M132" s="1100"/>
      <c r="N132" s="1101"/>
    </row>
    <row r="133" spans="2:16" x14ac:dyDescent="0.25">
      <c r="B133" s="1102" t="s">
        <v>797</v>
      </c>
      <c r="C133" s="1103"/>
      <c r="D133" s="1103"/>
      <c r="E133" s="1103"/>
      <c r="F133" s="1103"/>
      <c r="G133" s="1103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25">
      <c r="B134" s="173"/>
      <c r="C134" s="1123" t="s">
        <v>303</v>
      </c>
      <c r="D134" s="1123"/>
      <c r="E134" s="1123"/>
      <c r="F134" s="1123"/>
      <c r="G134" s="1123"/>
      <c r="H134" s="1123"/>
      <c r="I134" s="1123"/>
      <c r="J134" s="1124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25">
      <c r="B135" s="173"/>
      <c r="C135" s="1123" t="s">
        <v>12</v>
      </c>
      <c r="D135" s="1123"/>
      <c r="E135" s="1123"/>
      <c r="F135" s="1123"/>
      <c r="G135" s="1123"/>
      <c r="H135" s="1123"/>
      <c r="I135" s="1123"/>
      <c r="J135" s="1124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25">
      <c r="B136" s="173"/>
      <c r="C136" s="1123" t="s">
        <v>175</v>
      </c>
      <c r="D136" s="1123"/>
      <c r="E136" s="1123"/>
      <c r="F136" s="1123"/>
      <c r="G136" s="1123"/>
      <c r="H136" s="1123"/>
      <c r="I136" s="1123"/>
      <c r="J136" s="1124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25">
      <c r="B137" s="173"/>
      <c r="C137" s="1123" t="s">
        <v>304</v>
      </c>
      <c r="D137" s="1123"/>
      <c r="E137" s="1123"/>
      <c r="F137" s="1123"/>
      <c r="G137" s="1123"/>
      <c r="H137" s="1123"/>
      <c r="I137" s="1123"/>
      <c r="J137" s="1124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25">
      <c r="B138" s="173"/>
      <c r="C138" s="1123" t="s">
        <v>305</v>
      </c>
      <c r="D138" s="1123"/>
      <c r="E138" s="1123"/>
      <c r="F138" s="1123"/>
      <c r="G138" s="1123"/>
      <c r="H138" s="1123"/>
      <c r="I138" s="1123"/>
      <c r="J138" s="1124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25">
      <c r="B139" s="173"/>
      <c r="C139" s="1123" t="s">
        <v>306</v>
      </c>
      <c r="D139" s="1123"/>
      <c r="E139" s="1123"/>
      <c r="F139" s="1123"/>
      <c r="G139" s="1123"/>
      <c r="H139" s="1123"/>
      <c r="I139" s="1123"/>
      <c r="J139" s="1124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25">
      <c r="B140" s="1102" t="s">
        <v>15</v>
      </c>
      <c r="C140" s="1103"/>
      <c r="D140" s="1103"/>
      <c r="E140" s="1103"/>
      <c r="F140" s="1103"/>
      <c r="G140" s="1103"/>
      <c r="H140" s="1104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25">
      <c r="B141" s="178">
        <v>1</v>
      </c>
      <c r="C141" s="1123" t="str">
        <f>IF(ISBLANK('MotorCusto (ORÇ)'!C150)," ",'MotorCusto (ORÇ)'!C150)</f>
        <v xml:space="preserve"> </v>
      </c>
      <c r="D141" s="1123"/>
      <c r="E141" s="1123"/>
      <c r="F141" s="1123"/>
      <c r="G141" s="1123"/>
      <c r="H141" s="1124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25">
      <c r="B142" s="178">
        <v>2</v>
      </c>
      <c r="C142" s="1123" t="str">
        <f>IF(ISBLANK('MotorCusto (ORÇ)'!C151)," ",'MotorCusto (ORÇ)'!C151)</f>
        <v xml:space="preserve"> </v>
      </c>
      <c r="D142" s="1123"/>
      <c r="E142" s="1123"/>
      <c r="F142" s="1123"/>
      <c r="G142" s="1123"/>
      <c r="H142" s="1124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25">
      <c r="B143" s="178">
        <v>3</v>
      </c>
      <c r="C143" s="1123" t="str">
        <f>IF(ISBLANK('MotorCusto (ORÇ)'!C152)," ",'MotorCusto (ORÇ)'!C152)</f>
        <v xml:space="preserve"> </v>
      </c>
      <c r="D143" s="1123"/>
      <c r="E143" s="1123"/>
      <c r="F143" s="1123"/>
      <c r="G143" s="1123"/>
      <c r="H143" s="1124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25">
      <c r="B144" s="173"/>
      <c r="C144" s="1127" t="s">
        <v>821</v>
      </c>
      <c r="D144" s="1127"/>
      <c r="E144" s="1127"/>
      <c r="F144" s="1127"/>
      <c r="G144" s="1127"/>
      <c r="H144" s="1127"/>
      <c r="I144" s="1127"/>
      <c r="J144" s="1128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25">
      <c r="B145" s="325"/>
      <c r="C145" s="1134" t="s">
        <v>728</v>
      </c>
      <c r="D145" s="1134"/>
      <c r="E145" s="1134"/>
      <c r="F145" s="1134"/>
      <c r="G145" s="1134"/>
      <c r="H145" s="1134"/>
      <c r="I145" s="1134"/>
      <c r="J145" s="1135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25">
      <c r="B146" s="179"/>
      <c r="C146" s="1032" t="s">
        <v>822</v>
      </c>
      <c r="D146" s="1032"/>
      <c r="E146" s="1032"/>
      <c r="F146" s="1032"/>
      <c r="G146" s="1032"/>
      <c r="H146" s="1032"/>
      <c r="I146" s="1032"/>
      <c r="J146" s="1033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25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0.5703125" style="393" customWidth="1"/>
    <col min="4" max="4" width="17.1406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57" width="11.5703125" style="393" customWidth="1"/>
    <col min="58" max="16384" width="9.140625" style="393"/>
  </cols>
  <sheetData>
    <row r="2" spans="2:57" ht="22.5" customHeight="1" x14ac:dyDescent="0.2">
      <c r="B2" s="1143" t="s">
        <v>789</v>
      </c>
      <c r="C2" s="1143"/>
      <c r="D2" s="1143"/>
      <c r="E2" s="1143"/>
      <c r="F2" s="1143"/>
      <c r="G2" s="1143"/>
    </row>
    <row r="3" spans="2:57" x14ac:dyDescent="0.2">
      <c r="B3" s="1099" t="s">
        <v>681</v>
      </c>
      <c r="C3" s="1100"/>
      <c r="D3" s="1100"/>
      <c r="E3" s="1100"/>
      <c r="F3" s="1100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">
      <c r="B4" s="1099" t="s">
        <v>861</v>
      </c>
      <c r="C4" s="1100"/>
      <c r="D4" s="1100"/>
      <c r="E4" s="1100"/>
      <c r="F4" s="1100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8" x14ac:dyDescent="0.2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8" x14ac:dyDescent="0.2">
      <c r="B7" s="1136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8" x14ac:dyDescent="0.2">
      <c r="B8" s="1138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8" x14ac:dyDescent="0.2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8" x14ac:dyDescent="0.2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">
      <c r="B12" s="1136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">
      <c r="B13" s="1137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8" x14ac:dyDescent="0.2">
      <c r="B14" s="1138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">
      <c r="B15" s="1136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">
      <c r="B16" s="1137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">
      <c r="B17" s="1137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8" x14ac:dyDescent="0.2">
      <c r="B18" s="1137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8" x14ac:dyDescent="0.2">
      <c r="B19" s="1138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8" x14ac:dyDescent="0.2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">
      <c r="B23" s="1099" t="s">
        <v>863</v>
      </c>
      <c r="C23" s="1100"/>
      <c r="D23" s="1100"/>
      <c r="E23" s="1100"/>
      <c r="F23" s="1101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8" x14ac:dyDescent="0.2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8" x14ac:dyDescent="0.2">
      <c r="B26" s="1136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8" x14ac:dyDescent="0.2">
      <c r="B27" s="1138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8" x14ac:dyDescent="0.2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8" x14ac:dyDescent="0.2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8" x14ac:dyDescent="0.2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8" x14ac:dyDescent="0.2">
      <c r="B31" s="1136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">
      <c r="B32" s="1137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">
      <c r="B33" s="1137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8" x14ac:dyDescent="0.2">
      <c r="B34" s="1138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">
      <c r="B35" s="1136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">
      <c r="B36" s="1137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">
      <c r="B37" s="1137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8" x14ac:dyDescent="0.2">
      <c r="B38" s="1138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8" x14ac:dyDescent="0.2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8" x14ac:dyDescent="0.2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8" x14ac:dyDescent="0.2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">
      <c r="B43" s="1142" t="s">
        <v>866</v>
      </c>
      <c r="C43" s="1142"/>
      <c r="D43" s="1142"/>
      <c r="E43" s="1142"/>
      <c r="F43" s="1142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8" x14ac:dyDescent="0.2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8" x14ac:dyDescent="0.2">
      <c r="B46" s="181">
        <f>B45+1</f>
        <v>5</v>
      </c>
      <c r="C46" s="209" t="s">
        <v>397</v>
      </c>
      <c r="D46" s="210">
        <f>CED</f>
        <v>1182.47064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8" x14ac:dyDescent="0.2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8" x14ac:dyDescent="0.2">
      <c r="B48" s="181">
        <f>B47+1</f>
        <v>7</v>
      </c>
      <c r="C48" s="209" t="s">
        <v>400</v>
      </c>
      <c r="D48" s="210">
        <f>CEE</f>
        <v>336.15758536707318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8" x14ac:dyDescent="0.2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8" x14ac:dyDescent="0.35">
      <c r="E51" s="174" t="s">
        <v>455</v>
      </c>
      <c r="F51" s="175"/>
      <c r="G51" s="176">
        <f>RCB!G7</f>
        <v>0</v>
      </c>
    </row>
    <row r="52" spans="2:57" ht="18" x14ac:dyDescent="0.35">
      <c r="E52" s="174" t="s">
        <v>296</v>
      </c>
      <c r="F52" s="175"/>
      <c r="G52" s="176">
        <f>RCB!J7</f>
        <v>0</v>
      </c>
    </row>
    <row r="53" spans="2:57" x14ac:dyDescent="0.2">
      <c r="E53" s="393"/>
      <c r="F53" s="393"/>
    </row>
    <row r="54" spans="2:57" x14ac:dyDescent="0.2">
      <c r="H54" s="396"/>
      <c r="I54" s="396"/>
    </row>
    <row r="55" spans="2:57" x14ac:dyDescent="0.2">
      <c r="B55" s="1139" t="s">
        <v>782</v>
      </c>
      <c r="C55" s="1139"/>
      <c r="D55" s="1139"/>
      <c r="E55" s="1139"/>
      <c r="F55" s="1139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660" customWidth="1"/>
    <col min="3" max="7" width="10.5703125" style="660" customWidth="1"/>
    <col min="8" max="9" width="11.5703125" style="660" customWidth="1"/>
    <col min="10" max="10" width="20.140625" style="660" bestFit="1" customWidth="1"/>
    <col min="11" max="16" width="28.5703125" style="660" customWidth="1"/>
    <col min="17" max="16384" width="9.140625" style="660"/>
  </cols>
  <sheetData>
    <row r="2" spans="2:16" s="379" customFormat="1" ht="22.5" customHeight="1" x14ac:dyDescent="0.25">
      <c r="B2" s="483"/>
      <c r="C2" s="484"/>
      <c r="D2" s="1024" t="s">
        <v>961</v>
      </c>
      <c r="E2" s="1024"/>
      <c r="F2" s="1024"/>
      <c r="G2" s="1024"/>
      <c r="H2" s="1024"/>
      <c r="I2" s="1024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s="379" customFormat="1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158" t="s">
        <v>692</v>
      </c>
      <c r="C5" s="1159"/>
      <c r="D5" s="1159"/>
      <c r="E5" s="1159"/>
      <c r="F5" s="1159"/>
      <c r="G5" s="1159"/>
      <c r="H5" s="1159"/>
      <c r="I5" s="1159"/>
      <c r="J5" s="1159"/>
      <c r="K5" s="667"/>
      <c r="L5" s="667"/>
      <c r="M5" s="668"/>
      <c r="N5" s="667"/>
      <c r="O5" s="667"/>
      <c r="P5" s="668"/>
    </row>
    <row r="6" spans="2:16" x14ac:dyDescent="0.25">
      <c r="B6" s="1153" t="s">
        <v>282</v>
      </c>
      <c r="C6" s="1154"/>
      <c r="D6" s="1154"/>
      <c r="E6" s="1154"/>
      <c r="F6" s="1154"/>
      <c r="G6" s="1154"/>
      <c r="H6" s="1154"/>
      <c r="I6" s="1154"/>
      <c r="J6" s="1155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25">
      <c r="B7" s="1160" t="s">
        <v>283</v>
      </c>
      <c r="C7" s="1160"/>
      <c r="D7" s="1160"/>
      <c r="E7" s="1161"/>
      <c r="F7" s="1161"/>
      <c r="G7" s="1161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25">
      <c r="B8" s="671">
        <v>1</v>
      </c>
      <c r="C8" s="1110"/>
      <c r="D8" s="1111"/>
      <c r="E8" s="1111"/>
      <c r="F8" s="1111"/>
      <c r="G8" s="1111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673">
        <v>2</v>
      </c>
      <c r="C9" s="1110"/>
      <c r="D9" s="1111"/>
      <c r="E9" s="1111"/>
      <c r="F9" s="1111"/>
      <c r="G9" s="1111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671">
        <v>3</v>
      </c>
      <c r="C10" s="1110"/>
      <c r="D10" s="1111"/>
      <c r="E10" s="1111"/>
      <c r="F10" s="1111"/>
      <c r="G10" s="1111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673">
        <v>4</v>
      </c>
      <c r="C11" s="1110"/>
      <c r="D11" s="1111"/>
      <c r="E11" s="1111"/>
      <c r="F11" s="1111"/>
      <c r="G11" s="1111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671">
        <v>5</v>
      </c>
      <c r="C12" s="1110"/>
      <c r="D12" s="1111"/>
      <c r="E12" s="1111"/>
      <c r="F12" s="1111"/>
      <c r="G12" s="1111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673">
        <v>6</v>
      </c>
      <c r="C13" s="1110"/>
      <c r="D13" s="1111"/>
      <c r="E13" s="1111"/>
      <c r="F13" s="1111"/>
      <c r="G13" s="1111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671">
        <v>7</v>
      </c>
      <c r="C14" s="1110"/>
      <c r="D14" s="1111"/>
      <c r="E14" s="1111"/>
      <c r="F14" s="1111"/>
      <c r="G14" s="1111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673">
        <v>8</v>
      </c>
      <c r="C15" s="1110"/>
      <c r="D15" s="1111"/>
      <c r="E15" s="1111"/>
      <c r="F15" s="1111"/>
      <c r="G15" s="1111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671">
        <v>9</v>
      </c>
      <c r="C16" s="1110"/>
      <c r="D16" s="1111"/>
      <c r="E16" s="1111"/>
      <c r="F16" s="1111"/>
      <c r="G16" s="1111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673">
        <v>10</v>
      </c>
      <c r="C17" s="1110"/>
      <c r="D17" s="1111"/>
      <c r="E17" s="1111"/>
      <c r="F17" s="1111"/>
      <c r="G17" s="1111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671">
        <v>11</v>
      </c>
      <c r="C18" s="1110"/>
      <c r="D18" s="1111"/>
      <c r="E18" s="1111"/>
      <c r="F18" s="1111"/>
      <c r="G18" s="1111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673">
        <v>12</v>
      </c>
      <c r="C19" s="1110"/>
      <c r="D19" s="1111"/>
      <c r="E19" s="1111"/>
      <c r="F19" s="1111"/>
      <c r="G19" s="1111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671">
        <v>13</v>
      </c>
      <c r="C20" s="1110"/>
      <c r="D20" s="1111"/>
      <c r="E20" s="1111"/>
      <c r="F20" s="1111"/>
      <c r="G20" s="1111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673">
        <v>14</v>
      </c>
      <c r="C21" s="1110"/>
      <c r="D21" s="1111"/>
      <c r="E21" s="1111"/>
      <c r="F21" s="1111"/>
      <c r="G21" s="1111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671">
        <v>15</v>
      </c>
      <c r="C22" s="1110"/>
      <c r="D22" s="1111"/>
      <c r="E22" s="1111"/>
      <c r="F22" s="1111"/>
      <c r="G22" s="1111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673">
        <v>16</v>
      </c>
      <c r="C23" s="1110"/>
      <c r="D23" s="1111"/>
      <c r="E23" s="1111"/>
      <c r="F23" s="1111"/>
      <c r="G23" s="1111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671">
        <v>17</v>
      </c>
      <c r="C24" s="1110"/>
      <c r="D24" s="1111"/>
      <c r="E24" s="1111"/>
      <c r="F24" s="1111"/>
      <c r="G24" s="1111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673">
        <v>18</v>
      </c>
      <c r="C25" s="1110"/>
      <c r="D25" s="1111"/>
      <c r="E25" s="1111"/>
      <c r="F25" s="1111"/>
      <c r="G25" s="1111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671">
        <v>19</v>
      </c>
      <c r="C26" s="1110"/>
      <c r="D26" s="1111"/>
      <c r="E26" s="1111"/>
      <c r="F26" s="1111"/>
      <c r="G26" s="1111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673">
        <v>20</v>
      </c>
      <c r="C27" s="1110"/>
      <c r="D27" s="1111"/>
      <c r="E27" s="1111"/>
      <c r="F27" s="1111"/>
      <c r="G27" s="1111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671">
        <v>21</v>
      </c>
      <c r="C28" s="1110"/>
      <c r="D28" s="1111"/>
      <c r="E28" s="1111"/>
      <c r="F28" s="1111"/>
      <c r="G28" s="1111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673">
        <v>22</v>
      </c>
      <c r="C29" s="1110"/>
      <c r="D29" s="1111"/>
      <c r="E29" s="1111"/>
      <c r="F29" s="1111"/>
      <c r="G29" s="1111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671">
        <v>23</v>
      </c>
      <c r="C30" s="1110"/>
      <c r="D30" s="1111"/>
      <c r="E30" s="1111"/>
      <c r="F30" s="1111"/>
      <c r="G30" s="1111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673">
        <v>24</v>
      </c>
      <c r="C31" s="1110"/>
      <c r="D31" s="1111"/>
      <c r="E31" s="1111"/>
      <c r="F31" s="1111"/>
      <c r="G31" s="1111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671">
        <v>25</v>
      </c>
      <c r="C32" s="1110"/>
      <c r="D32" s="1111"/>
      <c r="E32" s="1111"/>
      <c r="F32" s="1111"/>
      <c r="G32" s="1111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673">
        <v>26</v>
      </c>
      <c r="C33" s="1110"/>
      <c r="D33" s="1111"/>
      <c r="E33" s="1111"/>
      <c r="F33" s="1111"/>
      <c r="G33" s="1111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671">
        <v>27</v>
      </c>
      <c r="C34" s="1110"/>
      <c r="D34" s="1111"/>
      <c r="E34" s="1111"/>
      <c r="F34" s="1111"/>
      <c r="G34" s="1111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673">
        <v>28</v>
      </c>
      <c r="C35" s="1110"/>
      <c r="D35" s="1111"/>
      <c r="E35" s="1111"/>
      <c r="F35" s="1111"/>
      <c r="G35" s="1111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671">
        <v>29</v>
      </c>
      <c r="C36" s="1110"/>
      <c r="D36" s="1111"/>
      <c r="E36" s="1111"/>
      <c r="F36" s="1111"/>
      <c r="G36" s="1111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673">
        <v>30</v>
      </c>
      <c r="C37" s="1110"/>
      <c r="D37" s="1111"/>
      <c r="E37" s="1111"/>
      <c r="F37" s="1111"/>
      <c r="G37" s="1111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671">
        <v>31</v>
      </c>
      <c r="C38" s="1110"/>
      <c r="D38" s="1111"/>
      <c r="E38" s="1111"/>
      <c r="F38" s="1111"/>
      <c r="G38" s="1111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673">
        <v>32</v>
      </c>
      <c r="C39" s="1110"/>
      <c r="D39" s="1111"/>
      <c r="E39" s="1111"/>
      <c r="F39" s="1111"/>
      <c r="G39" s="1111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671">
        <v>33</v>
      </c>
      <c r="C40" s="1110"/>
      <c r="D40" s="1111"/>
      <c r="E40" s="1111"/>
      <c r="F40" s="1111"/>
      <c r="G40" s="1111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673">
        <v>34</v>
      </c>
      <c r="C41" s="1110"/>
      <c r="D41" s="1111"/>
      <c r="E41" s="1111"/>
      <c r="F41" s="1111"/>
      <c r="G41" s="1111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671">
        <v>35</v>
      </c>
      <c r="C42" s="1110"/>
      <c r="D42" s="1111"/>
      <c r="E42" s="1111"/>
      <c r="F42" s="1111"/>
      <c r="G42" s="1111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673">
        <v>36</v>
      </c>
      <c r="C43" s="1110"/>
      <c r="D43" s="1111"/>
      <c r="E43" s="1111"/>
      <c r="F43" s="1111"/>
      <c r="G43" s="1111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671">
        <v>37</v>
      </c>
      <c r="C44" s="1110"/>
      <c r="D44" s="1111"/>
      <c r="E44" s="1111"/>
      <c r="F44" s="1111"/>
      <c r="G44" s="1111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673">
        <v>38</v>
      </c>
      <c r="C45" s="1110"/>
      <c r="D45" s="1111"/>
      <c r="E45" s="1111"/>
      <c r="F45" s="1111"/>
      <c r="G45" s="1111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671">
        <v>39</v>
      </c>
      <c r="C46" s="1110"/>
      <c r="D46" s="1111"/>
      <c r="E46" s="1111"/>
      <c r="F46" s="1111"/>
      <c r="G46" s="1111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673">
        <v>40</v>
      </c>
      <c r="C47" s="1110"/>
      <c r="D47" s="1111"/>
      <c r="E47" s="1111"/>
      <c r="F47" s="1111"/>
      <c r="G47" s="1111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671"/>
      <c r="C48" s="1113" t="s">
        <v>288</v>
      </c>
      <c r="D48" s="1114"/>
      <c r="E48" s="1114"/>
      <c r="F48" s="1114"/>
      <c r="G48" s="1114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">
      <c r="B49" s="674"/>
      <c r="C49" s="1144" t="s">
        <v>926</v>
      </c>
      <c r="D49" s="1144"/>
      <c r="E49" s="1144"/>
      <c r="F49" s="1144"/>
      <c r="G49" s="1144"/>
      <c r="H49" s="1144"/>
      <c r="I49" s="1144"/>
      <c r="J49" s="1144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">
      <c r="B50" s="1150" t="s">
        <v>916</v>
      </c>
      <c r="C50" s="1151"/>
      <c r="D50" s="1151"/>
      <c r="E50" s="1151"/>
      <c r="F50" s="1151"/>
      <c r="G50" s="1151"/>
      <c r="H50" s="1151"/>
      <c r="I50" s="1151"/>
      <c r="J50" s="1152"/>
      <c r="K50" s="693"/>
      <c r="L50" s="493"/>
      <c r="M50" s="493"/>
      <c r="N50" s="493"/>
      <c r="O50" s="493"/>
      <c r="P50" s="493"/>
    </row>
    <row r="51" spans="2:16" s="676" customFormat="1" ht="15" customHeight="1" x14ac:dyDescent="0.2">
      <c r="B51" s="1150" t="s">
        <v>917</v>
      </c>
      <c r="C51" s="1151"/>
      <c r="D51" s="1151"/>
      <c r="E51" s="1151"/>
      <c r="F51" s="1151"/>
      <c r="G51" s="1151"/>
      <c r="H51" s="1151"/>
      <c r="I51" s="1151"/>
      <c r="J51" s="1152"/>
      <c r="K51" s="494"/>
      <c r="L51" s="494"/>
      <c r="M51" s="494"/>
      <c r="N51" s="494"/>
      <c r="O51" s="494"/>
      <c r="P51" s="494"/>
    </row>
    <row r="52" spans="2:16" s="676" customFormat="1" ht="15" customHeight="1" x14ac:dyDescent="0.2">
      <c r="B52" s="1150" t="s">
        <v>918</v>
      </c>
      <c r="C52" s="1151"/>
      <c r="D52" s="1151"/>
      <c r="E52" s="1151"/>
      <c r="F52" s="1151"/>
      <c r="G52" s="1151"/>
      <c r="H52" s="1151"/>
      <c r="I52" s="1151"/>
      <c r="J52" s="1152"/>
      <c r="K52" s="495"/>
      <c r="L52" s="495"/>
      <c r="M52" s="495"/>
      <c r="N52" s="495"/>
      <c r="O52" s="495"/>
      <c r="P52" s="495"/>
    </row>
    <row r="53" spans="2:16" s="676" customFormat="1" ht="15" customHeight="1" x14ac:dyDescent="0.2">
      <c r="B53" s="1150" t="s">
        <v>919</v>
      </c>
      <c r="C53" s="1151"/>
      <c r="D53" s="1151"/>
      <c r="E53" s="1151"/>
      <c r="F53" s="1151"/>
      <c r="G53" s="1151"/>
      <c r="H53" s="1151"/>
      <c r="I53" s="1151"/>
      <c r="J53" s="1152"/>
      <c r="K53" s="495"/>
      <c r="L53" s="495"/>
      <c r="M53" s="495"/>
      <c r="N53" s="495"/>
      <c r="O53" s="495"/>
      <c r="P53" s="495"/>
    </row>
    <row r="54" spans="2:16" s="676" customFormat="1" ht="15" customHeight="1" x14ac:dyDescent="0.2">
      <c r="B54" s="1150" t="s">
        <v>920</v>
      </c>
      <c r="C54" s="1151"/>
      <c r="D54" s="1151"/>
      <c r="E54" s="1151"/>
      <c r="F54" s="1151"/>
      <c r="G54" s="1151"/>
      <c r="H54" s="1151"/>
      <c r="I54" s="1151"/>
      <c r="J54" s="1152"/>
      <c r="K54" s="693"/>
      <c r="L54" s="493"/>
      <c r="M54" s="493"/>
      <c r="N54" s="493"/>
      <c r="O54" s="493"/>
      <c r="P54" s="493"/>
    </row>
    <row r="55" spans="2:16" s="676" customFormat="1" x14ac:dyDescent="0.2">
      <c r="B55" s="1150" t="s">
        <v>921</v>
      </c>
      <c r="C55" s="1151"/>
      <c r="D55" s="1151"/>
      <c r="E55" s="1151"/>
      <c r="F55" s="1151"/>
      <c r="G55" s="1151"/>
      <c r="H55" s="1151"/>
      <c r="I55" s="1151"/>
      <c r="J55" s="1152"/>
      <c r="K55" s="496"/>
      <c r="L55" s="496"/>
      <c r="M55" s="496"/>
      <c r="N55" s="496"/>
      <c r="O55" s="496"/>
      <c r="P55" s="496"/>
    </row>
    <row r="56" spans="2:16" s="676" customFormat="1" x14ac:dyDescent="0.2">
      <c r="B56" s="1150" t="s">
        <v>922</v>
      </c>
      <c r="C56" s="1151"/>
      <c r="D56" s="1151"/>
      <c r="E56" s="1151"/>
      <c r="F56" s="1151"/>
      <c r="G56" s="1151"/>
      <c r="H56" s="1151"/>
      <c r="I56" s="1151"/>
      <c r="J56" s="1152"/>
      <c r="K56" s="683"/>
      <c r="L56" s="497"/>
      <c r="M56" s="497"/>
      <c r="N56" s="497"/>
      <c r="O56" s="497"/>
      <c r="P56" s="497"/>
    </row>
    <row r="57" spans="2:16" s="677" customFormat="1" ht="15" customHeight="1" x14ac:dyDescent="0.2">
      <c r="B57" s="1145" t="s">
        <v>923</v>
      </c>
      <c r="C57" s="1146"/>
      <c r="D57" s="1146"/>
      <c r="E57" s="1146"/>
      <c r="F57" s="1146"/>
      <c r="G57" s="1146"/>
      <c r="H57" s="1146"/>
      <c r="I57" s="1146"/>
      <c r="J57" s="1147"/>
      <c r="K57" s="1148" t="s">
        <v>913</v>
      </c>
      <c r="L57" s="1148"/>
      <c r="M57" s="1148"/>
      <c r="N57" s="1148" t="s">
        <v>913</v>
      </c>
      <c r="O57" s="1148"/>
      <c r="P57" s="1148"/>
    </row>
    <row r="58" spans="2:16" x14ac:dyDescent="0.25">
      <c r="B58" s="1153" t="s">
        <v>291</v>
      </c>
      <c r="C58" s="1154"/>
      <c r="D58" s="1154"/>
      <c r="E58" s="1154"/>
      <c r="F58" s="1154"/>
      <c r="G58" s="1154"/>
      <c r="H58" s="1154"/>
      <c r="I58" s="1154"/>
      <c r="J58" s="1155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678"/>
      <c r="C59" s="1156" t="s">
        <v>293</v>
      </c>
      <c r="D59" s="1156"/>
      <c r="E59" s="1156"/>
      <c r="F59" s="1156"/>
      <c r="G59" s="1157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671">
        <v>1</v>
      </c>
      <c r="C60" s="1112"/>
      <c r="D60" s="1112"/>
      <c r="E60" s="1112"/>
      <c r="F60" s="1112"/>
      <c r="G60" s="1110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673">
        <v>2</v>
      </c>
      <c r="C61" s="1112"/>
      <c r="D61" s="1112"/>
      <c r="E61" s="1112"/>
      <c r="F61" s="1112"/>
      <c r="G61" s="1110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671">
        <v>3</v>
      </c>
      <c r="C62" s="1112"/>
      <c r="D62" s="1112"/>
      <c r="E62" s="1112"/>
      <c r="F62" s="1112"/>
      <c r="G62" s="1110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673">
        <v>4</v>
      </c>
      <c r="C63" s="1112"/>
      <c r="D63" s="1112"/>
      <c r="E63" s="1112"/>
      <c r="F63" s="1112"/>
      <c r="G63" s="1110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671">
        <v>5</v>
      </c>
      <c r="C64" s="1112"/>
      <c r="D64" s="1112"/>
      <c r="E64" s="1112"/>
      <c r="F64" s="1112"/>
      <c r="G64" s="1110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">
      <c r="B65" s="674"/>
      <c r="C65" s="1144" t="s">
        <v>926</v>
      </c>
      <c r="D65" s="1144"/>
      <c r="E65" s="1144"/>
      <c r="F65" s="1144"/>
      <c r="G65" s="1144"/>
      <c r="H65" s="1144"/>
      <c r="I65" s="1144"/>
      <c r="J65" s="1144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">
      <c r="B66" s="1150" t="s">
        <v>916</v>
      </c>
      <c r="C66" s="1151"/>
      <c r="D66" s="1151"/>
      <c r="E66" s="1151"/>
      <c r="F66" s="1151"/>
      <c r="G66" s="1151"/>
      <c r="H66" s="1151"/>
      <c r="I66" s="1151"/>
      <c r="J66" s="1152"/>
      <c r="K66" s="493"/>
      <c r="L66" s="493"/>
      <c r="M66" s="493"/>
      <c r="N66" s="493"/>
      <c r="O66" s="493"/>
      <c r="P66" s="493"/>
    </row>
    <row r="67" spans="2:16" s="676" customFormat="1" ht="15" customHeight="1" x14ac:dyDescent="0.2">
      <c r="B67" s="1150" t="s">
        <v>917</v>
      </c>
      <c r="C67" s="1151"/>
      <c r="D67" s="1151"/>
      <c r="E67" s="1151"/>
      <c r="F67" s="1151"/>
      <c r="G67" s="1151"/>
      <c r="H67" s="1151"/>
      <c r="I67" s="1151"/>
      <c r="J67" s="1152"/>
      <c r="K67" s="494"/>
      <c r="L67" s="494"/>
      <c r="M67" s="494"/>
      <c r="N67" s="494"/>
      <c r="O67" s="494"/>
      <c r="P67" s="494"/>
    </row>
    <row r="68" spans="2:16" s="676" customFormat="1" ht="15" customHeight="1" x14ac:dyDescent="0.2">
      <c r="B68" s="1150" t="s">
        <v>918</v>
      </c>
      <c r="C68" s="1151"/>
      <c r="D68" s="1151"/>
      <c r="E68" s="1151"/>
      <c r="F68" s="1151"/>
      <c r="G68" s="1151"/>
      <c r="H68" s="1151"/>
      <c r="I68" s="1151"/>
      <c r="J68" s="1152"/>
      <c r="K68" s="495"/>
      <c r="L68" s="495"/>
      <c r="M68" s="495"/>
      <c r="N68" s="495"/>
      <c r="O68" s="495"/>
      <c r="P68" s="495"/>
    </row>
    <row r="69" spans="2:16" s="676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676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676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676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6" t="s">
        <v>923</v>
      </c>
      <c r="C73" s="1097"/>
      <c r="D73" s="1097"/>
      <c r="E73" s="1097"/>
      <c r="F73" s="1097"/>
      <c r="G73" s="1097"/>
      <c r="H73" s="1097"/>
      <c r="I73" s="1097"/>
      <c r="J73" s="1098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s="379" customFormat="1" ht="15" customHeight="1" x14ac:dyDescent="0.25">
      <c r="B74" s="1107" t="s">
        <v>299</v>
      </c>
      <c r="C74" s="1108"/>
      <c r="D74" s="1108"/>
      <c r="E74" s="1108"/>
      <c r="F74" s="1108"/>
      <c r="G74" s="1108"/>
      <c r="H74" s="1108"/>
      <c r="I74" s="1108"/>
      <c r="J74" s="110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25">
      <c r="B75" s="316"/>
      <c r="C75" s="1103" t="s">
        <v>178</v>
      </c>
      <c r="D75" s="1103"/>
      <c r="E75" s="1103"/>
      <c r="F75" s="1103"/>
      <c r="G75" s="1103"/>
      <c r="H75" s="110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680">
        <v>1</v>
      </c>
      <c r="C76" s="1105"/>
      <c r="D76" s="1105"/>
      <c r="E76" s="1105"/>
      <c r="F76" s="1105"/>
      <c r="G76" s="1105"/>
      <c r="H76" s="1106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680">
        <v>2</v>
      </c>
      <c r="C77" s="1105"/>
      <c r="D77" s="1105"/>
      <c r="E77" s="1105"/>
      <c r="F77" s="1105"/>
      <c r="G77" s="1105"/>
      <c r="H77" s="1106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680">
        <v>3</v>
      </c>
      <c r="C78" s="1105"/>
      <c r="D78" s="1105"/>
      <c r="E78" s="1105"/>
      <c r="F78" s="1105"/>
      <c r="G78" s="1105"/>
      <c r="H78" s="1106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676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676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676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676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676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676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6" t="s">
        <v>923</v>
      </c>
      <c r="C87" s="1097"/>
      <c r="D87" s="1097"/>
      <c r="E87" s="1097"/>
      <c r="F87" s="1097"/>
      <c r="G87" s="1097"/>
      <c r="H87" s="1097"/>
      <c r="I87" s="1097"/>
      <c r="J87" s="1098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s="379" customFormat="1" ht="15" customHeight="1" x14ac:dyDescent="0.25">
      <c r="B88" s="1099" t="s">
        <v>706</v>
      </c>
      <c r="C88" s="1100"/>
      <c r="D88" s="1100"/>
      <c r="E88" s="1100"/>
      <c r="F88" s="1100"/>
      <c r="G88" s="1100"/>
      <c r="H88" s="1100"/>
      <c r="I88" s="1100"/>
      <c r="J88" s="110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25">
      <c r="B89" s="1102" t="s">
        <v>15</v>
      </c>
      <c r="C89" s="1103"/>
      <c r="D89" s="1103"/>
      <c r="E89" s="1103"/>
      <c r="F89" s="1103"/>
      <c r="G89" s="1103"/>
      <c r="H89" s="110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680">
        <v>1</v>
      </c>
      <c r="C90" s="1105"/>
      <c r="D90" s="1105"/>
      <c r="E90" s="1105"/>
      <c r="F90" s="1105"/>
      <c r="G90" s="1105"/>
      <c r="H90" s="1106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680">
        <v>2</v>
      </c>
      <c r="C91" s="1105"/>
      <c r="D91" s="1105"/>
      <c r="E91" s="1105"/>
      <c r="F91" s="1105"/>
      <c r="G91" s="1105"/>
      <c r="H91" s="1106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680">
        <v>3</v>
      </c>
      <c r="C92" s="1105"/>
      <c r="D92" s="1105"/>
      <c r="E92" s="1105"/>
      <c r="F92" s="1105"/>
      <c r="G92" s="1105"/>
      <c r="H92" s="1106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676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676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676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676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676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676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6" t="s">
        <v>923</v>
      </c>
      <c r="C101" s="1097"/>
      <c r="D101" s="1097"/>
      <c r="E101" s="1097"/>
      <c r="F101" s="1097"/>
      <c r="G101" s="1097"/>
      <c r="H101" s="1097"/>
      <c r="I101" s="1097"/>
      <c r="J101" s="1098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3" t="s">
        <v>960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SISTEMAS DE REFRIGERAÇÃO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IF(ISBLANK('RefrigCusto (ORÇ)'!C8)," ",'RefrigCusto (ORÇ)'!C8)</f>
        <v xml:space="preserve"> </v>
      </c>
      <c r="D8" s="1149"/>
      <c r="E8" s="1149"/>
      <c r="F8" s="1149"/>
      <c r="G8" s="1121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IF(ISBLANK('RefrigCusto (ORÇ)'!C9)," ",'RefrigCusto (ORÇ)'!C9)</f>
        <v xml:space="preserve"> </v>
      </c>
      <c r="D9" s="1149"/>
      <c r="E9" s="1149"/>
      <c r="F9" s="1149"/>
      <c r="G9" s="1121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9" t="str">
        <f t="shared" ref="Q9:Q47" si="3">IF(OR(C9=0,C9=""),"",C9)</f>
        <v xml:space="preserve"> </v>
      </c>
      <c r="R9" s="1119"/>
      <c r="S9" s="1119"/>
      <c r="T9" s="1119"/>
      <c r="U9" s="112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IF(ISBLANK('RefrigCusto (ORÇ)'!C10)," ",'RefrigCusto (ORÇ)'!C10)</f>
        <v xml:space="preserve"> </v>
      </c>
      <c r="D10" s="1149"/>
      <c r="E10" s="1149"/>
      <c r="F10" s="1149"/>
      <c r="G10" s="1121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IF(ISBLANK('RefrigCusto (ORÇ)'!C11)," ",'RefrigCusto (ORÇ)'!C11)</f>
        <v xml:space="preserve"> </v>
      </c>
      <c r="D11" s="1149"/>
      <c r="E11" s="1149"/>
      <c r="F11" s="1149"/>
      <c r="G11" s="1121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IF(ISBLANK('RefrigCusto (ORÇ)'!C12)," ",'RefrigCusto (ORÇ)'!C12)</f>
        <v xml:space="preserve"> </v>
      </c>
      <c r="D12" s="1149"/>
      <c r="E12" s="1149"/>
      <c r="F12" s="1149"/>
      <c r="G12" s="1121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IF(ISBLANK('RefrigCusto (ORÇ)'!C13)," ",'RefrigCusto (ORÇ)'!C13)</f>
        <v xml:space="preserve"> </v>
      </c>
      <c r="D13" s="1149"/>
      <c r="E13" s="1149"/>
      <c r="F13" s="1149"/>
      <c r="G13" s="1121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IF(ISBLANK('RefrigCusto (ORÇ)'!C14)," ",'RefrigCusto (ORÇ)'!C14)</f>
        <v xml:space="preserve"> </v>
      </c>
      <c r="D14" s="1149"/>
      <c r="E14" s="1149"/>
      <c r="F14" s="1149"/>
      <c r="G14" s="1121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IF(ISBLANK('RefrigCusto (ORÇ)'!C15)," ",'RefrigCusto (ORÇ)'!C15)</f>
        <v xml:space="preserve"> </v>
      </c>
      <c r="D15" s="1149"/>
      <c r="E15" s="1149"/>
      <c r="F15" s="1149"/>
      <c r="G15" s="1121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IF(ISBLANK('RefrigCusto (ORÇ)'!C16)," ",'RefrigCusto (ORÇ)'!C16)</f>
        <v xml:space="preserve"> </v>
      </c>
      <c r="D16" s="1149"/>
      <c r="E16" s="1149"/>
      <c r="F16" s="1149"/>
      <c r="G16" s="1121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IF(ISBLANK('RefrigCusto (ORÇ)'!C17)," ",'RefrigCusto (ORÇ)'!C17)</f>
        <v xml:space="preserve"> </v>
      </c>
      <c r="D17" s="1149"/>
      <c r="E17" s="1149"/>
      <c r="F17" s="1149"/>
      <c r="G17" s="1121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IF(ISBLANK('RefrigCusto (ORÇ)'!C18)," ",'RefrigCusto (ORÇ)'!C18)</f>
        <v xml:space="preserve"> </v>
      </c>
      <c r="D18" s="1149"/>
      <c r="E18" s="1149"/>
      <c r="F18" s="1149"/>
      <c r="G18" s="1121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IF(ISBLANK('RefrigCusto (ORÇ)'!C19)," ",'RefrigCusto (ORÇ)'!C19)</f>
        <v xml:space="preserve"> </v>
      </c>
      <c r="D19" s="1149"/>
      <c r="E19" s="1149"/>
      <c r="F19" s="1149"/>
      <c r="G19" s="1121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IF(ISBLANK('RefrigCusto (ORÇ)'!C20)," ",'RefrigCusto (ORÇ)'!C20)</f>
        <v xml:space="preserve"> </v>
      </c>
      <c r="D20" s="1149"/>
      <c r="E20" s="1149"/>
      <c r="F20" s="1149"/>
      <c r="G20" s="1121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IF(ISBLANK('RefrigCusto (ORÇ)'!C21)," ",'RefrigCusto (ORÇ)'!C21)</f>
        <v xml:space="preserve"> </v>
      </c>
      <c r="D21" s="1149"/>
      <c r="E21" s="1149"/>
      <c r="F21" s="1149"/>
      <c r="G21" s="1121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IF(ISBLANK('RefrigCusto (ORÇ)'!C22)," ",'RefrigCusto (ORÇ)'!C22)</f>
        <v xml:space="preserve"> </v>
      </c>
      <c r="D22" s="1149"/>
      <c r="E22" s="1149"/>
      <c r="F22" s="1149"/>
      <c r="G22" s="1121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IF(ISBLANK('RefrigCusto (ORÇ)'!C23)," ",'RefrigCusto (ORÇ)'!C23)</f>
        <v xml:space="preserve"> </v>
      </c>
      <c r="D23" s="1149"/>
      <c r="E23" s="1149"/>
      <c r="F23" s="1149"/>
      <c r="G23" s="1121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IF(ISBLANK('RefrigCusto (ORÇ)'!C24)," ",'RefrigCusto (ORÇ)'!C24)</f>
        <v xml:space="preserve"> </v>
      </c>
      <c r="D24" s="1149"/>
      <c r="E24" s="1149"/>
      <c r="F24" s="1149"/>
      <c r="G24" s="1121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IF(ISBLANK('RefrigCusto (ORÇ)'!C25)," ",'RefrigCusto (ORÇ)'!C25)</f>
        <v xml:space="preserve"> </v>
      </c>
      <c r="D25" s="1149"/>
      <c r="E25" s="1149"/>
      <c r="F25" s="1149"/>
      <c r="G25" s="1121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IF(ISBLANK('RefrigCusto (ORÇ)'!C26)," ",'RefrigCusto (ORÇ)'!C26)</f>
        <v xml:space="preserve"> </v>
      </c>
      <c r="D26" s="1149"/>
      <c r="E26" s="1149"/>
      <c r="F26" s="1149"/>
      <c r="G26" s="1121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IF(ISBLANK('RefrigCusto (ORÇ)'!C27)," ",'RefrigCusto (ORÇ)'!C27)</f>
        <v xml:space="preserve"> </v>
      </c>
      <c r="D27" s="1149"/>
      <c r="E27" s="1149"/>
      <c r="F27" s="1149"/>
      <c r="G27" s="1121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IF(ISBLANK('RefrigCusto (ORÇ)'!C28)," ",'RefrigCusto (ORÇ)'!C28)</f>
        <v xml:space="preserve"> </v>
      </c>
      <c r="D28" s="1149"/>
      <c r="E28" s="1149"/>
      <c r="F28" s="1149"/>
      <c r="G28" s="1121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IF(ISBLANK('RefrigCusto (ORÇ)'!C29)," ",'RefrigCusto (ORÇ)'!C29)</f>
        <v xml:space="preserve"> </v>
      </c>
      <c r="D29" s="1149"/>
      <c r="E29" s="1149"/>
      <c r="F29" s="1149"/>
      <c r="G29" s="1121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IF(ISBLANK('RefrigCusto (ORÇ)'!C30)," ",'RefrigCusto (ORÇ)'!C30)</f>
        <v xml:space="preserve"> </v>
      </c>
      <c r="D30" s="1149"/>
      <c r="E30" s="1149"/>
      <c r="F30" s="1149"/>
      <c r="G30" s="1121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IF(ISBLANK('RefrigCusto (ORÇ)'!C31)," ",'RefrigCusto (ORÇ)'!C31)</f>
        <v xml:space="preserve"> </v>
      </c>
      <c r="D31" s="1149"/>
      <c r="E31" s="1149"/>
      <c r="F31" s="1149"/>
      <c r="G31" s="1121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IF(ISBLANK('RefrigCusto (ORÇ)'!C32)," ",'RefrigCusto (ORÇ)'!C32)</f>
        <v xml:space="preserve"> </v>
      </c>
      <c r="D32" s="1149"/>
      <c r="E32" s="1149"/>
      <c r="F32" s="1149"/>
      <c r="G32" s="1121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IF(ISBLANK('RefrigCusto (ORÇ)'!C33)," ",'RefrigCusto (ORÇ)'!C33)</f>
        <v xml:space="preserve"> </v>
      </c>
      <c r="D33" s="1149"/>
      <c r="E33" s="1149"/>
      <c r="F33" s="1149"/>
      <c r="G33" s="1121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IF(ISBLANK('RefrigCusto (ORÇ)'!C34)," ",'RefrigCusto (ORÇ)'!C34)</f>
        <v xml:space="preserve"> </v>
      </c>
      <c r="D34" s="1149"/>
      <c r="E34" s="1149"/>
      <c r="F34" s="1149"/>
      <c r="G34" s="1121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IF(ISBLANK('RefrigCusto (ORÇ)'!C35)," ",'RefrigCusto (ORÇ)'!C35)</f>
        <v xml:space="preserve"> </v>
      </c>
      <c r="D35" s="1149"/>
      <c r="E35" s="1149"/>
      <c r="F35" s="1149"/>
      <c r="G35" s="1121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IF(ISBLANK('RefrigCusto (ORÇ)'!C36)," ",'RefrigCusto (ORÇ)'!C36)</f>
        <v xml:space="preserve"> </v>
      </c>
      <c r="D36" s="1149"/>
      <c r="E36" s="1149"/>
      <c r="F36" s="1149"/>
      <c r="G36" s="1121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IF(ISBLANK('RefrigCusto (ORÇ)'!C37)," ",'RefrigCusto (ORÇ)'!C37)</f>
        <v xml:space="preserve"> </v>
      </c>
      <c r="D37" s="1149"/>
      <c r="E37" s="1149"/>
      <c r="F37" s="1149"/>
      <c r="G37" s="1121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IF(ISBLANK('RefrigCusto (ORÇ)'!C38)," ",'RefrigCusto (ORÇ)'!C38)</f>
        <v xml:space="preserve"> </v>
      </c>
      <c r="D38" s="1149"/>
      <c r="E38" s="1149"/>
      <c r="F38" s="1149"/>
      <c r="G38" s="1121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IF(ISBLANK('RefrigCusto (ORÇ)'!C39)," ",'RefrigCusto (ORÇ)'!C39)</f>
        <v xml:space="preserve"> </v>
      </c>
      <c r="D39" s="1149"/>
      <c r="E39" s="1149"/>
      <c r="F39" s="1149"/>
      <c r="G39" s="1121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IF(ISBLANK('RefrigCusto (ORÇ)'!C40)," ",'RefrigCusto (ORÇ)'!C40)</f>
        <v xml:space="preserve"> </v>
      </c>
      <c r="D40" s="1149"/>
      <c r="E40" s="1149"/>
      <c r="F40" s="1149"/>
      <c r="G40" s="1121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IF(ISBLANK('RefrigCusto (ORÇ)'!C41)," ",'RefrigCusto (ORÇ)'!C41)</f>
        <v xml:space="preserve"> </v>
      </c>
      <c r="D41" s="1149"/>
      <c r="E41" s="1149"/>
      <c r="F41" s="1149"/>
      <c r="G41" s="1121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IF(ISBLANK('RefrigCusto (ORÇ)'!C42)," ",'RefrigCusto (ORÇ)'!C42)</f>
        <v xml:space="preserve"> </v>
      </c>
      <c r="D42" s="1149"/>
      <c r="E42" s="1149"/>
      <c r="F42" s="1149"/>
      <c r="G42" s="1121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IF(ISBLANK('RefrigCusto (ORÇ)'!C43)," ",'RefrigCusto (ORÇ)'!C43)</f>
        <v xml:space="preserve"> </v>
      </c>
      <c r="D43" s="1149"/>
      <c r="E43" s="1149"/>
      <c r="F43" s="1149"/>
      <c r="G43" s="1121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IF(ISBLANK('RefrigCusto (ORÇ)'!C44)," ",'RefrigCusto (ORÇ)'!C44)</f>
        <v xml:space="preserve"> </v>
      </c>
      <c r="D44" s="1149"/>
      <c r="E44" s="1149"/>
      <c r="F44" s="1149"/>
      <c r="G44" s="1121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IF(ISBLANK('RefrigCusto (ORÇ)'!C45)," ",'RefrigCusto (ORÇ)'!C45)</f>
        <v xml:space="preserve"> </v>
      </c>
      <c r="D45" s="1149"/>
      <c r="E45" s="1149"/>
      <c r="F45" s="1149"/>
      <c r="G45" s="1121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IF(ISBLANK('RefrigCusto (ORÇ)'!C46)," ",'RefrigCusto (ORÇ)'!C46)</f>
        <v xml:space="preserve"> </v>
      </c>
      <c r="D46" s="1149"/>
      <c r="E46" s="1149"/>
      <c r="F46" s="1149"/>
      <c r="G46" s="1121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IF(ISBLANK('RefrigCusto (ORÇ)'!C47)," ",'RefrigCusto (ORÇ)'!C47)</f>
        <v xml:space="preserve"> </v>
      </c>
      <c r="D47" s="1149"/>
      <c r="E47" s="1149"/>
      <c r="F47" s="1149"/>
      <c r="G47" s="1121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IF(ISBLANK('RefrigCusto (ORÇ)'!C48)," ",'RefrigCusto (ORÇ)'!C48)</f>
        <v>Acessórios</v>
      </c>
      <c r="D48" s="1149"/>
      <c r="E48" s="1149"/>
      <c r="F48" s="1149"/>
      <c r="G48" s="1121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9" t="str">
        <f>IF(OR(C48=0,C48=""),"",C48)</f>
        <v>Acessórios</v>
      </c>
      <c r="R48" s="1119"/>
      <c r="S48" s="1119"/>
      <c r="T48" s="1119"/>
      <c r="U48" s="112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9" t="s">
        <v>518</v>
      </c>
      <c r="D49" s="1129"/>
      <c r="E49" s="1129"/>
      <c r="F49" s="1129"/>
      <c r="G49" s="1129"/>
      <c r="H49" s="1129"/>
      <c r="I49" s="1129"/>
      <c r="J49" s="113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1" t="s">
        <v>815</v>
      </c>
      <c r="Q49" s="1132"/>
      <c r="R49" s="1132"/>
      <c r="S49" s="1132"/>
      <c r="T49" s="1132"/>
      <c r="U49" s="1132"/>
      <c r="V49" s="1133"/>
      <c r="W49" s="171" t="s">
        <v>813</v>
      </c>
      <c r="X49" s="172">
        <f>SUM(X8:X48)</f>
        <v>0</v>
      </c>
    </row>
    <row r="50" spans="2:24" ht="18" x14ac:dyDescent="0.25">
      <c r="B50" s="1107" t="s">
        <v>291</v>
      </c>
      <c r="C50" s="1108"/>
      <c r="D50" s="1108"/>
      <c r="E50" s="1108"/>
      <c r="F50" s="1108"/>
      <c r="G50" s="1108"/>
      <c r="H50" s="1108"/>
      <c r="I50" s="1108"/>
      <c r="J50" s="1108"/>
      <c r="K50" s="1108"/>
      <c r="L50" s="1108"/>
      <c r="M50" s="1108"/>
      <c r="N50" s="1109"/>
      <c r="P50" s="1131" t="s">
        <v>816</v>
      </c>
      <c r="Q50" s="1132"/>
      <c r="R50" s="1132"/>
      <c r="S50" s="1132"/>
      <c r="T50" s="1132"/>
      <c r="U50" s="1132"/>
      <c r="V50" s="1133"/>
      <c r="W50" s="171" t="s">
        <v>814</v>
      </c>
      <c r="X50" s="172">
        <f>IFERROR(X49*($L$86/$K$86),0)</f>
        <v>0</v>
      </c>
    </row>
    <row r="51" spans="2:24" ht="15" customHeight="1" x14ac:dyDescent="0.25">
      <c r="B51" s="1102" t="s">
        <v>797</v>
      </c>
      <c r="C51" s="1103"/>
      <c r="D51" s="1103"/>
      <c r="E51" s="1103"/>
      <c r="F51" s="1103"/>
      <c r="G51" s="110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25" t="s">
        <v>708</v>
      </c>
      <c r="U52" s="1126"/>
      <c r="V52" s="332">
        <f>IFERROR(SUM(Y8:Y48)/X49,0)</f>
        <v>0</v>
      </c>
    </row>
    <row r="53" spans="2:24" ht="18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25">
      <c r="B54" s="316"/>
      <c r="C54" s="1115" t="s">
        <v>293</v>
      </c>
      <c r="D54" s="1115"/>
      <c r="E54" s="1115"/>
      <c r="F54" s="1115"/>
      <c r="G54" s="111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IF(ISBLANK('RefrigCusto (ORÇ)'!C60)," ",'RefrigCusto (ORÇ)'!C60)</f>
        <v xml:space="preserve"> </v>
      </c>
      <c r="D55" s="1149"/>
      <c r="E55" s="1149"/>
      <c r="F55" s="1149"/>
      <c r="G55" s="1121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IF(ISBLANK('RefrigCusto (ORÇ)'!C61)," ",'RefrigCusto (ORÇ)'!C61)</f>
        <v xml:space="preserve"> </v>
      </c>
      <c r="D56" s="1149"/>
      <c r="E56" s="1149"/>
      <c r="F56" s="1149"/>
      <c r="G56" s="1121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IF(ISBLANK('RefrigCusto (ORÇ)'!C62)," ",'RefrigCusto (ORÇ)'!C62)</f>
        <v xml:space="preserve"> </v>
      </c>
      <c r="D57" s="1149"/>
      <c r="E57" s="1149"/>
      <c r="F57" s="1149"/>
      <c r="G57" s="1121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25">
      <c r="B58" s="167">
        <v>4</v>
      </c>
      <c r="C58" s="1149" t="str">
        <f>IF(ISBLANK('RefrigCusto (ORÇ)'!C63)," ",'RefrigCusto (ORÇ)'!C63)</f>
        <v xml:space="preserve"> </v>
      </c>
      <c r="D58" s="1149"/>
      <c r="E58" s="1149"/>
      <c r="F58" s="1149"/>
      <c r="G58" s="1121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25">
      <c r="B59" s="165">
        <v>5</v>
      </c>
      <c r="C59" s="1149" t="str">
        <f>IF(ISBLANK('RefrigCusto (ORÇ)'!C64)," ",'RefrigCusto (ORÇ)'!C64)</f>
        <v xml:space="preserve"> </v>
      </c>
      <c r="D59" s="1149"/>
      <c r="E59" s="1149"/>
      <c r="F59" s="1149"/>
      <c r="G59" s="1121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25">
      <c r="B60" s="173"/>
      <c r="C60" s="1127" t="s">
        <v>520</v>
      </c>
      <c r="D60" s="1127"/>
      <c r="E60" s="1127"/>
      <c r="F60" s="1127"/>
      <c r="G60" s="1127"/>
      <c r="H60" s="1127"/>
      <c r="I60" s="1127"/>
      <c r="J60" s="112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9" t="s">
        <v>521</v>
      </c>
      <c r="D61" s="1129"/>
      <c r="E61" s="1129"/>
      <c r="F61" s="1129"/>
      <c r="G61" s="1129"/>
      <c r="H61" s="1129"/>
      <c r="I61" s="1129"/>
      <c r="J61" s="113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7" t="s">
        <v>299</v>
      </c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9"/>
    </row>
    <row r="63" spans="2:24" x14ac:dyDescent="0.25">
      <c r="B63" s="1102" t="s">
        <v>797</v>
      </c>
      <c r="C63" s="1103"/>
      <c r="D63" s="1103"/>
      <c r="E63" s="1103"/>
      <c r="F63" s="1103"/>
      <c r="G63" s="110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24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25">
      <c r="B65" s="316"/>
      <c r="C65" s="1103" t="s">
        <v>178</v>
      </c>
      <c r="D65" s="1103"/>
      <c r="E65" s="1103"/>
      <c r="F65" s="1103"/>
      <c r="G65" s="1103"/>
      <c r="H65" s="110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3" t="str">
        <f>IF(ISBLANK('RefrigCusto (ORÇ)'!C76)," ",'RefrigCusto (ORÇ)'!C76)</f>
        <v xml:space="preserve"> </v>
      </c>
      <c r="D66" s="1123"/>
      <c r="E66" s="1123"/>
      <c r="F66" s="1123"/>
      <c r="G66" s="1123"/>
      <c r="H66" s="1124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3" t="str">
        <f>IF(ISBLANK('RefrigCusto (ORÇ)'!C77)," ",'RefrigCusto (ORÇ)'!C77)</f>
        <v xml:space="preserve"> </v>
      </c>
      <c r="D67" s="1123"/>
      <c r="E67" s="1123"/>
      <c r="F67" s="1123"/>
      <c r="G67" s="1123"/>
      <c r="H67" s="1124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3" t="str">
        <f>IF(ISBLANK('RefrigCusto (ORÇ)'!C78)," ",'RefrigCusto (ORÇ)'!C78)</f>
        <v xml:space="preserve"> </v>
      </c>
      <c r="D68" s="1123"/>
      <c r="E68" s="1123"/>
      <c r="F68" s="1123"/>
      <c r="G68" s="1123"/>
      <c r="H68" s="1124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7" t="s">
        <v>810</v>
      </c>
      <c r="D69" s="1127"/>
      <c r="E69" s="1127"/>
      <c r="F69" s="1127"/>
      <c r="G69" s="1127"/>
      <c r="H69" s="1127"/>
      <c r="I69" s="1127"/>
      <c r="J69" s="112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9" t="s">
        <v>522</v>
      </c>
      <c r="D70" s="1129"/>
      <c r="E70" s="1129"/>
      <c r="F70" s="1129"/>
      <c r="G70" s="1129"/>
      <c r="H70" s="1129"/>
      <c r="I70" s="1129"/>
      <c r="J70" s="1130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25">
      <c r="B71" s="325"/>
      <c r="C71" s="1134" t="s">
        <v>523</v>
      </c>
      <c r="D71" s="1134"/>
      <c r="E71" s="1134"/>
      <c r="F71" s="1134"/>
      <c r="G71" s="1134"/>
      <c r="H71" s="1134"/>
      <c r="I71" s="1134"/>
      <c r="J71" s="113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9" t="s">
        <v>706</v>
      </c>
      <c r="C72" s="1100"/>
      <c r="D72" s="1100"/>
      <c r="E72" s="1100"/>
      <c r="F72" s="1100"/>
      <c r="G72" s="1100"/>
      <c r="H72" s="1100"/>
      <c r="I72" s="1100"/>
      <c r="J72" s="1100"/>
      <c r="K72" s="1100"/>
      <c r="L72" s="1100"/>
      <c r="M72" s="1100"/>
      <c r="N72" s="1101"/>
    </row>
    <row r="73" spans="2:16" x14ac:dyDescent="0.25">
      <c r="B73" s="1102" t="s">
        <v>797</v>
      </c>
      <c r="C73" s="1103"/>
      <c r="D73" s="1103"/>
      <c r="E73" s="1103"/>
      <c r="F73" s="1103"/>
      <c r="G73" s="110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24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25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24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25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24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25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24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25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24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25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24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25">
      <c r="B80" s="1102" t="s">
        <v>15</v>
      </c>
      <c r="C80" s="1103"/>
      <c r="D80" s="1103"/>
      <c r="E80" s="1103"/>
      <c r="F80" s="1103"/>
      <c r="G80" s="1103"/>
      <c r="H80" s="110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3" t="str">
        <f>IF(ISBLANK('RefrigCusto (ORÇ)'!C90)," ",'RefrigCusto (ORÇ)'!C90)</f>
        <v xml:space="preserve"> </v>
      </c>
      <c r="D81" s="1123"/>
      <c r="E81" s="1123"/>
      <c r="F81" s="1123"/>
      <c r="G81" s="1123"/>
      <c r="H81" s="1124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3" t="str">
        <f>IF(ISBLANK('RefrigCusto (ORÇ)'!C91)," ",'RefrigCusto (ORÇ)'!C91)</f>
        <v xml:space="preserve"> </v>
      </c>
      <c r="D82" s="1123"/>
      <c r="E82" s="1123"/>
      <c r="F82" s="1123"/>
      <c r="G82" s="1123"/>
      <c r="H82" s="1124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3" t="str">
        <f>IF(ISBLANK('RefrigCusto (ORÇ)'!C92)," ",'RefrigCusto (ORÇ)'!C92)</f>
        <v xml:space="preserve"> </v>
      </c>
      <c r="D83" s="1123"/>
      <c r="E83" s="1123"/>
      <c r="F83" s="1123"/>
      <c r="G83" s="1123"/>
      <c r="H83" s="1124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25">
      <c r="B84" s="173"/>
      <c r="C84" s="1127" t="s">
        <v>827</v>
      </c>
      <c r="D84" s="1127"/>
      <c r="E84" s="1127"/>
      <c r="F84" s="1127"/>
      <c r="G84" s="1127"/>
      <c r="H84" s="1127"/>
      <c r="I84" s="1127"/>
      <c r="J84" s="112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4" t="s">
        <v>524</v>
      </c>
      <c r="D85" s="1134"/>
      <c r="E85" s="1134"/>
      <c r="F85" s="1134"/>
      <c r="G85" s="1134"/>
      <c r="H85" s="1134"/>
      <c r="I85" s="1134"/>
      <c r="J85" s="1135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2" t="s">
        <v>731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D8" sqref="D8"/>
    </sheetView>
  </sheetViews>
  <sheetFormatPr defaultColWidth="9.140625" defaultRowHeight="12.75" x14ac:dyDescent="0.2"/>
  <cols>
    <col min="1" max="1" width="2.85546875" style="349" customWidth="1"/>
    <col min="2" max="2" width="46.42578125" style="349" customWidth="1"/>
    <col min="3" max="3" width="8.5703125" style="349" bestFit="1" customWidth="1"/>
    <col min="4" max="4" width="19.140625" style="349" bestFit="1" customWidth="1"/>
    <col min="5" max="5" width="19.140625" style="349" customWidth="1"/>
    <col min="6" max="7" width="19.140625" style="349" bestFit="1" customWidth="1"/>
    <col min="8" max="8" width="19.5703125" style="349" bestFit="1" customWidth="1"/>
    <col min="9" max="9" width="19.140625" style="349" bestFit="1" customWidth="1"/>
    <col min="10" max="11" width="19.140625" style="349" customWidth="1"/>
    <col min="12" max="12" width="18.5703125" style="349" customWidth="1"/>
    <col min="13" max="13" width="19.140625" style="350" customWidth="1"/>
    <col min="14" max="14" width="15.85546875" style="349" bestFit="1" customWidth="1"/>
    <col min="15" max="19" width="14.5703125" style="349" customWidth="1"/>
    <col min="20" max="16384" width="9.140625" style="349"/>
  </cols>
  <sheetData>
    <row r="2" spans="2:17" ht="22.5" customHeight="1" x14ac:dyDescent="0.2">
      <c r="B2" s="897" t="s">
        <v>786</v>
      </c>
      <c r="C2" s="897"/>
      <c r="D2" s="897"/>
      <c r="E2" s="897"/>
      <c r="F2" s="897"/>
      <c r="G2" s="897"/>
      <c r="H2" s="897"/>
    </row>
    <row r="3" spans="2:17" x14ac:dyDescent="0.2">
      <c r="B3" s="900" t="s">
        <v>1</v>
      </c>
      <c r="C3" s="901"/>
      <c r="D3" s="898" t="s">
        <v>212</v>
      </c>
      <c r="E3" s="899"/>
      <c r="F3" s="886" t="s">
        <v>213</v>
      </c>
      <c r="G3" s="886"/>
      <c r="H3" s="886"/>
      <c r="M3" s="351"/>
    </row>
    <row r="4" spans="2:17" ht="25.5" x14ac:dyDescent="0.2">
      <c r="B4" s="902"/>
      <c r="C4" s="903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2">
      <c r="B5" s="888" t="s">
        <v>6</v>
      </c>
      <c r="C5" s="889"/>
      <c r="D5" s="889"/>
      <c r="E5" s="889"/>
      <c r="F5" s="889"/>
      <c r="G5" s="889"/>
      <c r="H5" s="890"/>
      <c r="M5" s="349"/>
    </row>
    <row r="6" spans="2:17" x14ac:dyDescent="0.2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2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2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2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2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2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2">
      <c r="B12" s="888" t="s">
        <v>10</v>
      </c>
      <c r="C12" s="889"/>
      <c r="D12" s="889"/>
      <c r="E12" s="889"/>
      <c r="F12" s="889"/>
      <c r="G12" s="889"/>
      <c r="H12" s="890"/>
      <c r="M12" s="349"/>
    </row>
    <row r="13" spans="2:17" x14ac:dyDescent="0.2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2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2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2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2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2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2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2">
      <c r="B20" s="886" t="s">
        <v>0</v>
      </c>
      <c r="C20" s="886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2">
      <c r="L21" s="350"/>
      <c r="M21" s="349"/>
    </row>
    <row r="22" spans="2:13" x14ac:dyDescent="0.2">
      <c r="B22" s="904" t="s">
        <v>43</v>
      </c>
      <c r="C22" s="904"/>
      <c r="D22" s="76">
        <f>D20-D7</f>
        <v>5128.2051282051279</v>
      </c>
      <c r="G22" s="350"/>
      <c r="L22" s="350"/>
      <c r="M22" s="349"/>
    </row>
    <row r="23" spans="2:13" x14ac:dyDescent="0.2">
      <c r="B23" s="904" t="s">
        <v>105</v>
      </c>
      <c r="C23" s="904"/>
      <c r="D23" s="76">
        <f>D22-D15</f>
        <v>128.20512820512795</v>
      </c>
      <c r="L23" s="350"/>
      <c r="M23" s="349"/>
    </row>
    <row r="24" spans="2:13" ht="6" customHeight="1" x14ac:dyDescent="0.2"/>
    <row r="25" spans="2:13" x14ac:dyDescent="0.2">
      <c r="B25" s="905" t="s">
        <v>141</v>
      </c>
      <c r="C25" s="906"/>
      <c r="D25" s="906"/>
      <c r="E25" s="907"/>
    </row>
    <row r="26" spans="2:13" x14ac:dyDescent="0.2">
      <c r="B26" s="910" t="s">
        <v>883</v>
      </c>
      <c r="C26" s="911"/>
      <c r="D26" s="912"/>
      <c r="E26" s="84" t="s">
        <v>143</v>
      </c>
      <c r="F26" s="85" t="s">
        <v>144</v>
      </c>
    </row>
    <row r="27" spans="2:13" x14ac:dyDescent="0.2">
      <c r="B27" s="908" t="s">
        <v>1109</v>
      </c>
      <c r="C27" s="909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2">
      <c r="B28" s="879" t="s">
        <v>1088</v>
      </c>
      <c r="C28" s="879"/>
      <c r="D28" s="879"/>
      <c r="E28" s="77">
        <v>0.05</v>
      </c>
      <c r="F28" s="78">
        <f>IFERROR(F14/F20,0)</f>
        <v>0</v>
      </c>
    </row>
    <row r="29" spans="2:13" x14ac:dyDescent="0.2">
      <c r="B29" s="882" t="s">
        <v>1089</v>
      </c>
      <c r="C29" s="882"/>
      <c r="D29" s="882"/>
      <c r="E29" s="77">
        <v>0.05</v>
      </c>
      <c r="F29" s="78">
        <f>IFERROR(F17/F20,0)</f>
        <v>0</v>
      </c>
    </row>
    <row r="30" spans="2:13" x14ac:dyDescent="0.2">
      <c r="B30" s="879" t="s">
        <v>1090</v>
      </c>
      <c r="C30" s="879"/>
      <c r="D30" s="879"/>
      <c r="E30" s="77">
        <v>0.05</v>
      </c>
      <c r="F30" s="78">
        <f>IFERROR(F18/F20,0)</f>
        <v>0</v>
      </c>
    </row>
    <row r="31" spans="2:13" ht="6" customHeight="1" x14ac:dyDescent="0.2"/>
    <row r="32" spans="2:13" x14ac:dyDescent="0.2">
      <c r="B32" s="885" t="s">
        <v>106</v>
      </c>
      <c r="C32" s="885"/>
      <c r="D32" s="885"/>
      <c r="E32" s="885"/>
      <c r="F32" s="885"/>
      <c r="G32" s="885"/>
      <c r="H32" s="885"/>
      <c r="I32" s="885"/>
      <c r="J32" s="885"/>
      <c r="K32" s="885"/>
      <c r="L32" s="885"/>
    </row>
    <row r="33" spans="2:14" ht="15" customHeight="1" x14ac:dyDescent="0.2">
      <c r="B33" s="891" t="s">
        <v>801</v>
      </c>
      <c r="C33" s="892"/>
      <c r="D33" s="883" t="s">
        <v>61</v>
      </c>
      <c r="E33" s="880" t="s">
        <v>720</v>
      </c>
      <c r="F33" s="883" t="s">
        <v>41</v>
      </c>
      <c r="G33" s="880" t="s">
        <v>205</v>
      </c>
      <c r="H33" s="880" t="s">
        <v>206</v>
      </c>
      <c r="I33" s="880" t="s">
        <v>207</v>
      </c>
      <c r="J33" s="883" t="s">
        <v>134</v>
      </c>
      <c r="K33" s="883" t="s">
        <v>993</v>
      </c>
      <c r="L33" s="883" t="s">
        <v>31</v>
      </c>
    </row>
    <row r="34" spans="2:14" ht="14.25" customHeight="1" x14ac:dyDescent="0.2">
      <c r="B34" s="893"/>
      <c r="C34" s="894"/>
      <c r="D34" s="881"/>
      <c r="E34" s="895"/>
      <c r="F34" s="881"/>
      <c r="G34" s="881"/>
      <c r="H34" s="881"/>
      <c r="I34" s="881"/>
      <c r="J34" s="881"/>
      <c r="K34" s="881"/>
      <c r="L34" s="881"/>
    </row>
    <row r="35" spans="2:14" x14ac:dyDescent="0.2">
      <c r="B35" s="888" t="s">
        <v>6</v>
      </c>
      <c r="C35" s="889"/>
      <c r="D35" s="889"/>
      <c r="E35" s="889"/>
      <c r="F35" s="889"/>
      <c r="G35" s="889"/>
      <c r="H35" s="889"/>
      <c r="I35" s="889"/>
      <c r="J35" s="889"/>
      <c r="K35" s="889"/>
      <c r="L35" s="890"/>
    </row>
    <row r="36" spans="2:14" x14ac:dyDescent="0.2">
      <c r="B36" s="887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2">
      <c r="B37" s="887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2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2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2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2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2">
      <c r="B42" s="888" t="s">
        <v>10</v>
      </c>
      <c r="C42" s="889"/>
      <c r="D42" s="889"/>
      <c r="E42" s="889"/>
      <c r="F42" s="889"/>
      <c r="G42" s="889"/>
      <c r="H42" s="889"/>
      <c r="I42" s="889"/>
      <c r="J42" s="889"/>
      <c r="K42" s="889"/>
      <c r="L42" s="890"/>
    </row>
    <row r="43" spans="2:14" x14ac:dyDescent="0.2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2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2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2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2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2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2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2">
      <c r="B50" s="886" t="s">
        <v>0</v>
      </c>
      <c r="C50" s="886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2">
      <c r="B51" s="896" t="s">
        <v>43</v>
      </c>
      <c r="C51" s="896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2">
      <c r="B52" s="884" t="s">
        <v>105</v>
      </c>
      <c r="C52" s="884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2">
      <c r="E53" s="355"/>
    </row>
    <row r="54" spans="2:13" x14ac:dyDescent="0.2">
      <c r="D54" s="355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2:C22"/>
    <mergeCell ref="B23:C23"/>
    <mergeCell ref="B25:E25"/>
    <mergeCell ref="B27:C27"/>
    <mergeCell ref="B26:D26"/>
    <mergeCell ref="B2:H2"/>
    <mergeCell ref="D3:E3"/>
    <mergeCell ref="B20:C20"/>
    <mergeCell ref="B3:C4"/>
    <mergeCell ref="F3:H3"/>
    <mergeCell ref="B5:H5"/>
    <mergeCell ref="B12:H12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8:D28"/>
    <mergeCell ref="I33:I34"/>
    <mergeCell ref="B29:D29"/>
    <mergeCell ref="K33:K34"/>
    <mergeCell ref="B30:D30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9" width="13.85546875" style="393" bestFit="1" customWidth="1"/>
    <col min="10" max="12" width="11.5703125" style="393" customWidth="1"/>
    <col min="13" max="13" width="13.42578125" style="393" bestFit="1" customWidth="1"/>
    <col min="14" max="15" width="13.42578125" style="393" customWidth="1"/>
    <col min="16" max="16" width="14.42578125" style="393" customWidth="1"/>
    <col min="17" max="27" width="11.5703125" style="393" customWidth="1"/>
    <col min="28" max="16384" width="9.140625" style="393"/>
  </cols>
  <sheetData>
    <row r="2" spans="2:28" ht="22.5" customHeight="1" x14ac:dyDescent="0.2">
      <c r="B2" s="1143" t="s">
        <v>790</v>
      </c>
      <c r="C2" s="1143"/>
      <c r="D2" s="1143"/>
      <c r="E2" s="1143"/>
      <c r="F2" s="1143"/>
      <c r="G2" s="1143"/>
    </row>
    <row r="3" spans="2:28" x14ac:dyDescent="0.2">
      <c r="B3" s="1099" t="s">
        <v>682</v>
      </c>
      <c r="C3" s="1100"/>
      <c r="D3" s="1100"/>
      <c r="E3" s="1100"/>
      <c r="F3" s="1100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">
      <c r="B4" s="1099" t="s">
        <v>861</v>
      </c>
      <c r="C4" s="1100"/>
      <c r="D4" s="1100"/>
      <c r="E4" s="1100"/>
      <c r="F4" s="1100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8" x14ac:dyDescent="0.2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8" x14ac:dyDescent="0.2">
      <c r="B7" s="1136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8" x14ac:dyDescent="0.2">
      <c r="B8" s="1138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8" x14ac:dyDescent="0.2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">
      <c r="B10" s="1136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">
      <c r="B11" s="1137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8" x14ac:dyDescent="0.2">
      <c r="B12" s="1138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">
      <c r="B13" s="1136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">
      <c r="B14" s="1137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">
      <c r="B15" s="1137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8" x14ac:dyDescent="0.2">
      <c r="B16" s="1137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8" x14ac:dyDescent="0.2">
      <c r="B17" s="1138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8" x14ac:dyDescent="0.2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8" x14ac:dyDescent="0.2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">
      <c r="B21" s="1099" t="s">
        <v>863</v>
      </c>
      <c r="C21" s="1100"/>
      <c r="D21" s="1100"/>
      <c r="E21" s="1100"/>
      <c r="F21" s="1101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8" x14ac:dyDescent="0.2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8" x14ac:dyDescent="0.2">
      <c r="B25" s="1136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8" x14ac:dyDescent="0.2">
      <c r="B26" s="1138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8" x14ac:dyDescent="0.2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">
      <c r="B28" s="1136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">
      <c r="B29" s="1137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8" x14ac:dyDescent="0.2">
      <c r="B30" s="1138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">
      <c r="B31" s="1136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">
      <c r="B32" s="1137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">
      <c r="B33" s="1137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8" x14ac:dyDescent="0.2">
      <c r="B34" s="1137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8" x14ac:dyDescent="0.2">
      <c r="B35" s="1138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8" x14ac:dyDescent="0.2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8" x14ac:dyDescent="0.2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">
      <c r="B39" s="1142" t="s">
        <v>864</v>
      </c>
      <c r="C39" s="1142"/>
      <c r="D39" s="1142"/>
      <c r="E39" s="1142"/>
      <c r="F39" s="1142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8" x14ac:dyDescent="0.2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8" x14ac:dyDescent="0.2">
      <c r="B42" s="181">
        <f>B41+1</f>
        <v>18</v>
      </c>
      <c r="C42" s="209" t="s">
        <v>397</v>
      </c>
      <c r="D42" s="210">
        <f>CED</f>
        <v>1182.47064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8" x14ac:dyDescent="0.2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8" x14ac:dyDescent="0.2">
      <c r="B44" s="181">
        <f>B43+1</f>
        <v>20</v>
      </c>
      <c r="C44" s="209" t="s">
        <v>400</v>
      </c>
      <c r="D44" s="210">
        <f>CEE</f>
        <v>336.15758536707318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8" x14ac:dyDescent="0.2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8" x14ac:dyDescent="0.35">
      <c r="E47" s="174" t="s">
        <v>519</v>
      </c>
      <c r="F47" s="175"/>
      <c r="G47" s="176">
        <f>RCB!G8</f>
        <v>0</v>
      </c>
    </row>
    <row r="48" spans="2:28" ht="18" x14ac:dyDescent="0.35">
      <c r="E48" s="174" t="s">
        <v>296</v>
      </c>
      <c r="F48" s="175"/>
      <c r="G48" s="176">
        <f>RCB!J8</f>
        <v>0</v>
      </c>
    </row>
    <row r="50" spans="2:57" x14ac:dyDescent="0.2">
      <c r="H50" s="396"/>
      <c r="I50" s="396"/>
    </row>
    <row r="51" spans="2:57" x14ac:dyDescent="0.2">
      <c r="B51" s="1139" t="s">
        <v>733</v>
      </c>
      <c r="C51" s="1139"/>
      <c r="D51" s="1139"/>
      <c r="E51" s="1139"/>
      <c r="F51" s="1139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4" t="s">
        <v>963</v>
      </c>
      <c r="E2" s="1024"/>
      <c r="F2" s="1024"/>
      <c r="G2" s="1024"/>
      <c r="H2" s="1024"/>
      <c r="I2" s="1024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0"/>
      <c r="D8" s="1111"/>
      <c r="E8" s="1111"/>
      <c r="F8" s="1111"/>
      <c r="G8" s="111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0"/>
      <c r="D9" s="1111"/>
      <c r="E9" s="1111"/>
      <c r="F9" s="1111"/>
      <c r="G9" s="111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0"/>
      <c r="D10" s="1111"/>
      <c r="E10" s="1111"/>
      <c r="F10" s="1111"/>
      <c r="G10" s="1111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25">
      <c r="B11" s="167">
        <v>4</v>
      </c>
      <c r="C11" s="1110"/>
      <c r="D11" s="1111"/>
      <c r="E11" s="1111"/>
      <c r="F11" s="1111"/>
      <c r="G11" s="111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0"/>
      <c r="D12" s="1111"/>
      <c r="E12" s="1111"/>
      <c r="F12" s="1111"/>
      <c r="G12" s="1111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25">
      <c r="B14" s="165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0"/>
      <c r="D15" s="1111"/>
      <c r="E15" s="1111"/>
      <c r="F15" s="1111"/>
      <c r="G15" s="111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25">
      <c r="B18" s="165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25">
      <c r="B19" s="167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0"/>
      <c r="D20" s="1111"/>
      <c r="E20" s="1111"/>
      <c r="F20" s="1111"/>
      <c r="G20" s="111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25">
      <c r="B23" s="167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3" t="s">
        <v>288</v>
      </c>
      <c r="D48" s="1114"/>
      <c r="E48" s="1114"/>
      <c r="F48" s="1114"/>
      <c r="G48" s="111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6" t="s">
        <v>923</v>
      </c>
      <c r="C57" s="1097"/>
      <c r="D57" s="1097"/>
      <c r="E57" s="1097"/>
      <c r="F57" s="1097"/>
      <c r="G57" s="1097"/>
      <c r="H57" s="1097"/>
      <c r="I57" s="1097"/>
      <c r="J57" s="1098"/>
      <c r="K57" s="1148" t="s">
        <v>913</v>
      </c>
      <c r="L57" s="1148"/>
      <c r="M57" s="1148"/>
      <c r="N57" s="1148" t="s">
        <v>913</v>
      </c>
      <c r="O57" s="1148"/>
      <c r="P57" s="1148"/>
    </row>
    <row r="58" spans="2:16" x14ac:dyDescent="0.25">
      <c r="B58" s="1107" t="s">
        <v>291</v>
      </c>
      <c r="C58" s="1108"/>
      <c r="D58" s="1108"/>
      <c r="E58" s="1108"/>
      <c r="F58" s="1108"/>
      <c r="G58" s="1108"/>
      <c r="H58" s="1108"/>
      <c r="I58" s="1108"/>
      <c r="J58" s="1109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45" x14ac:dyDescent="0.25">
      <c r="B59" s="316"/>
      <c r="C59" s="1115" t="s">
        <v>293</v>
      </c>
      <c r="D59" s="1115"/>
      <c r="E59" s="1115"/>
      <c r="F59" s="1115"/>
      <c r="G59" s="1116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25">
      <c r="B60" s="165">
        <v>1</v>
      </c>
      <c r="C60" s="1112"/>
      <c r="D60" s="1112"/>
      <c r="E60" s="1112"/>
      <c r="F60" s="1112"/>
      <c r="G60" s="1110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2"/>
      <c r="D61" s="1112"/>
      <c r="E61" s="1112"/>
      <c r="F61" s="1112"/>
      <c r="G61" s="1110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25">
      <c r="B62" s="165">
        <v>3</v>
      </c>
      <c r="C62" s="1112"/>
      <c r="D62" s="1112"/>
      <c r="E62" s="1112"/>
      <c r="F62" s="1112"/>
      <c r="G62" s="1110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25">
      <c r="B63" s="167">
        <v>4</v>
      </c>
      <c r="C63" s="1112"/>
      <c r="D63" s="1112"/>
      <c r="E63" s="1112"/>
      <c r="F63" s="1112"/>
      <c r="G63" s="1110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2"/>
      <c r="D64" s="1112"/>
      <c r="E64" s="1112"/>
      <c r="F64" s="1112"/>
      <c r="G64" s="1110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6" t="s">
        <v>923</v>
      </c>
      <c r="C73" s="1097"/>
      <c r="D73" s="1097"/>
      <c r="E73" s="1097"/>
      <c r="F73" s="1097"/>
      <c r="G73" s="1097"/>
      <c r="H73" s="1097"/>
      <c r="I73" s="1097"/>
      <c r="J73" s="1098"/>
      <c r="K73" s="1148" t="s">
        <v>913</v>
      </c>
      <c r="L73" s="1148"/>
      <c r="M73" s="1148"/>
      <c r="N73" s="1148" t="s">
        <v>913</v>
      </c>
      <c r="O73" s="1148"/>
      <c r="P73" s="1148"/>
    </row>
    <row r="74" spans="2:16" ht="15" customHeight="1" x14ac:dyDescent="0.25">
      <c r="B74" s="1107" t="s">
        <v>299</v>
      </c>
      <c r="C74" s="1108"/>
      <c r="D74" s="1108"/>
      <c r="E74" s="1108"/>
      <c r="F74" s="1108"/>
      <c r="G74" s="1108"/>
      <c r="H74" s="1108"/>
      <c r="I74" s="1108"/>
      <c r="J74" s="1109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25">
      <c r="B75" s="316"/>
      <c r="C75" s="1103" t="s">
        <v>178</v>
      </c>
      <c r="D75" s="1103"/>
      <c r="E75" s="1103"/>
      <c r="F75" s="1103"/>
      <c r="G75" s="1103"/>
      <c r="H75" s="1104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25">
      <c r="B76" s="178">
        <v>1</v>
      </c>
      <c r="C76" s="1105"/>
      <c r="D76" s="1105"/>
      <c r="E76" s="1105"/>
      <c r="F76" s="1105"/>
      <c r="G76" s="1105"/>
      <c r="H76" s="1106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25">
      <c r="B77" s="178">
        <v>2</v>
      </c>
      <c r="C77" s="1105"/>
      <c r="D77" s="1105"/>
      <c r="E77" s="1105"/>
      <c r="F77" s="1105"/>
      <c r="G77" s="1105"/>
      <c r="H77" s="1106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25">
      <c r="B78" s="178">
        <v>3</v>
      </c>
      <c r="C78" s="1105"/>
      <c r="D78" s="1105"/>
      <c r="E78" s="1105"/>
      <c r="F78" s="1105"/>
      <c r="G78" s="1105"/>
      <c r="H78" s="1106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6" t="s">
        <v>923</v>
      </c>
      <c r="C87" s="1097"/>
      <c r="D87" s="1097"/>
      <c r="E87" s="1097"/>
      <c r="F87" s="1097"/>
      <c r="G87" s="1097"/>
      <c r="H87" s="1097"/>
      <c r="I87" s="1097"/>
      <c r="J87" s="1098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ht="15" customHeight="1" x14ac:dyDescent="0.25">
      <c r="B88" s="1099" t="s">
        <v>706</v>
      </c>
      <c r="C88" s="1100"/>
      <c r="D88" s="1100"/>
      <c r="E88" s="1100"/>
      <c r="F88" s="1100"/>
      <c r="G88" s="1100"/>
      <c r="H88" s="1100"/>
      <c r="I88" s="1100"/>
      <c r="J88" s="110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2" t="s">
        <v>15</v>
      </c>
      <c r="C89" s="1103"/>
      <c r="D89" s="1103"/>
      <c r="E89" s="1103"/>
      <c r="F89" s="1103"/>
      <c r="G89" s="1103"/>
      <c r="H89" s="110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5"/>
      <c r="D90" s="1105"/>
      <c r="E90" s="1105"/>
      <c r="F90" s="1105"/>
      <c r="G90" s="1105"/>
      <c r="H90" s="1106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5"/>
      <c r="D91" s="1105"/>
      <c r="E91" s="1105"/>
      <c r="F91" s="1105"/>
      <c r="G91" s="1105"/>
      <c r="H91" s="1106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25">
      <c r="B92" s="178">
        <v>3</v>
      </c>
      <c r="C92" s="1105"/>
      <c r="D92" s="1105"/>
      <c r="E92" s="1105"/>
      <c r="F92" s="1105"/>
      <c r="G92" s="1105"/>
      <c r="H92" s="1106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6" t="s">
        <v>923</v>
      </c>
      <c r="C101" s="1097"/>
      <c r="D101" s="1097"/>
      <c r="E101" s="1097"/>
      <c r="F101" s="1097"/>
      <c r="G101" s="1097"/>
      <c r="H101" s="1097"/>
      <c r="I101" s="1097"/>
      <c r="J101" s="1098"/>
      <c r="K101" s="1148" t="s">
        <v>913</v>
      </c>
      <c r="L101" s="1148"/>
      <c r="M101" s="1148"/>
      <c r="N101" s="1148" t="s">
        <v>913</v>
      </c>
      <c r="O101" s="1148"/>
      <c r="P101" s="1148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3" t="s">
        <v>962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AQUECIMENTO SOLAR DE ÁGUA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IF(ISBLANK('SolarCusto (ORÇ)'!C8)," ",'SolarCusto (ORÇ)'!C8)</f>
        <v xml:space="preserve"> </v>
      </c>
      <c r="D8" s="1149"/>
      <c r="E8" s="1149"/>
      <c r="F8" s="1149"/>
      <c r="G8" s="1121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IF(ISBLANK('SolarCusto (ORÇ)'!C9)," ",'SolarCusto (ORÇ)'!C9)</f>
        <v xml:space="preserve"> </v>
      </c>
      <c r="D9" s="1149"/>
      <c r="E9" s="1149"/>
      <c r="F9" s="1149"/>
      <c r="G9" s="1121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9" t="str">
        <f t="shared" ref="Q9:Q47" si="3">IF(OR(C9=0,C9=""),"",C9)</f>
        <v xml:space="preserve"> </v>
      </c>
      <c r="R9" s="1119"/>
      <c r="S9" s="1119"/>
      <c r="T9" s="1119"/>
      <c r="U9" s="112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IF(ISBLANK('SolarCusto (ORÇ)'!C10)," ",'SolarCusto (ORÇ)'!C10)</f>
        <v xml:space="preserve"> </v>
      </c>
      <c r="D10" s="1149"/>
      <c r="E10" s="1149"/>
      <c r="F10" s="1149"/>
      <c r="G10" s="1121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IF(ISBLANK('SolarCusto (ORÇ)'!C11)," ",'SolarCusto (ORÇ)'!C11)</f>
        <v xml:space="preserve"> </v>
      </c>
      <c r="D11" s="1149"/>
      <c r="E11" s="1149"/>
      <c r="F11" s="1149"/>
      <c r="G11" s="1121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IF(ISBLANK('SolarCusto (ORÇ)'!C12)," ",'SolarCusto (ORÇ)'!C12)</f>
        <v xml:space="preserve"> </v>
      </c>
      <c r="D12" s="1149"/>
      <c r="E12" s="1149"/>
      <c r="F12" s="1149"/>
      <c r="G12" s="1121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IF(ISBLANK('SolarCusto (ORÇ)'!C13)," ",'SolarCusto (ORÇ)'!C13)</f>
        <v xml:space="preserve"> </v>
      </c>
      <c r="D13" s="1149"/>
      <c r="E13" s="1149"/>
      <c r="F13" s="1149"/>
      <c r="G13" s="1121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IF(ISBLANK('SolarCusto (ORÇ)'!C14)," ",'SolarCusto (ORÇ)'!C14)</f>
        <v xml:space="preserve"> </v>
      </c>
      <c r="D14" s="1149"/>
      <c r="E14" s="1149"/>
      <c r="F14" s="1149"/>
      <c r="G14" s="1121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IF(ISBLANK('SolarCusto (ORÇ)'!C15)," ",'SolarCusto (ORÇ)'!C15)</f>
        <v xml:space="preserve"> </v>
      </c>
      <c r="D15" s="1149"/>
      <c r="E15" s="1149"/>
      <c r="F15" s="1149"/>
      <c r="G15" s="1121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IF(ISBLANK('SolarCusto (ORÇ)'!C16)," ",'SolarCusto (ORÇ)'!C16)</f>
        <v xml:space="preserve"> </v>
      </c>
      <c r="D16" s="1149"/>
      <c r="E16" s="1149"/>
      <c r="F16" s="1149"/>
      <c r="G16" s="1121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IF(ISBLANK('SolarCusto (ORÇ)'!C17)," ",'SolarCusto (ORÇ)'!C17)</f>
        <v xml:space="preserve"> </v>
      </c>
      <c r="D17" s="1149"/>
      <c r="E17" s="1149"/>
      <c r="F17" s="1149"/>
      <c r="G17" s="1121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IF(ISBLANK('SolarCusto (ORÇ)'!C18)," ",'SolarCusto (ORÇ)'!C18)</f>
        <v xml:space="preserve"> </v>
      </c>
      <c r="D18" s="1149"/>
      <c r="E18" s="1149"/>
      <c r="F18" s="1149"/>
      <c r="G18" s="1121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IF(ISBLANK('SolarCusto (ORÇ)'!C19)," ",'SolarCusto (ORÇ)'!C19)</f>
        <v xml:space="preserve"> </v>
      </c>
      <c r="D19" s="1149"/>
      <c r="E19" s="1149"/>
      <c r="F19" s="1149"/>
      <c r="G19" s="1121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IF(ISBLANK('SolarCusto (ORÇ)'!C20)," ",'SolarCusto (ORÇ)'!C20)</f>
        <v xml:space="preserve"> </v>
      </c>
      <c r="D20" s="1149"/>
      <c r="E20" s="1149"/>
      <c r="F20" s="1149"/>
      <c r="G20" s="1121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IF(ISBLANK('SolarCusto (ORÇ)'!C21)," ",'SolarCusto (ORÇ)'!C21)</f>
        <v xml:space="preserve"> </v>
      </c>
      <c r="D21" s="1149"/>
      <c r="E21" s="1149"/>
      <c r="F21" s="1149"/>
      <c r="G21" s="1121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IF(ISBLANK('SolarCusto (ORÇ)'!C22)," ",'SolarCusto (ORÇ)'!C22)</f>
        <v xml:space="preserve"> </v>
      </c>
      <c r="D22" s="1149"/>
      <c r="E22" s="1149"/>
      <c r="F22" s="1149"/>
      <c r="G22" s="1121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IF(ISBLANK('SolarCusto (ORÇ)'!C23)," ",'SolarCusto (ORÇ)'!C23)</f>
        <v xml:space="preserve"> </v>
      </c>
      <c r="D23" s="1149"/>
      <c r="E23" s="1149"/>
      <c r="F23" s="1149"/>
      <c r="G23" s="1121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IF(ISBLANK('SolarCusto (ORÇ)'!C24)," ",'SolarCusto (ORÇ)'!C24)</f>
        <v xml:space="preserve"> </v>
      </c>
      <c r="D24" s="1149"/>
      <c r="E24" s="1149"/>
      <c r="F24" s="1149"/>
      <c r="G24" s="1121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IF(ISBLANK('SolarCusto (ORÇ)'!C25)," ",'SolarCusto (ORÇ)'!C25)</f>
        <v xml:space="preserve"> </v>
      </c>
      <c r="D25" s="1149"/>
      <c r="E25" s="1149"/>
      <c r="F25" s="1149"/>
      <c r="G25" s="1121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IF(ISBLANK('SolarCusto (ORÇ)'!C26)," ",'SolarCusto (ORÇ)'!C26)</f>
        <v xml:space="preserve"> </v>
      </c>
      <c r="D26" s="1149"/>
      <c r="E26" s="1149"/>
      <c r="F26" s="1149"/>
      <c r="G26" s="1121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IF(ISBLANK('SolarCusto (ORÇ)'!C27)," ",'SolarCusto (ORÇ)'!C27)</f>
        <v xml:space="preserve"> </v>
      </c>
      <c r="D27" s="1149"/>
      <c r="E27" s="1149"/>
      <c r="F27" s="1149"/>
      <c r="G27" s="1121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IF(ISBLANK('SolarCusto (ORÇ)'!C28)," ",'SolarCusto (ORÇ)'!C28)</f>
        <v xml:space="preserve"> </v>
      </c>
      <c r="D28" s="1149"/>
      <c r="E28" s="1149"/>
      <c r="F28" s="1149"/>
      <c r="G28" s="1121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IF(ISBLANK('SolarCusto (ORÇ)'!C29)," ",'SolarCusto (ORÇ)'!C29)</f>
        <v xml:space="preserve"> </v>
      </c>
      <c r="D29" s="1149"/>
      <c r="E29" s="1149"/>
      <c r="F29" s="1149"/>
      <c r="G29" s="1121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IF(ISBLANK('SolarCusto (ORÇ)'!C30)," ",'SolarCusto (ORÇ)'!C30)</f>
        <v xml:space="preserve"> </v>
      </c>
      <c r="D30" s="1149"/>
      <c r="E30" s="1149"/>
      <c r="F30" s="1149"/>
      <c r="G30" s="1121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IF(ISBLANK('SolarCusto (ORÇ)'!C31)," ",'SolarCusto (ORÇ)'!C31)</f>
        <v xml:space="preserve"> </v>
      </c>
      <c r="D31" s="1149"/>
      <c r="E31" s="1149"/>
      <c r="F31" s="1149"/>
      <c r="G31" s="1121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IF(ISBLANK('SolarCusto (ORÇ)'!C32)," ",'SolarCusto (ORÇ)'!C32)</f>
        <v xml:space="preserve"> </v>
      </c>
      <c r="D32" s="1149"/>
      <c r="E32" s="1149"/>
      <c r="F32" s="1149"/>
      <c r="G32" s="1121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IF(ISBLANK('SolarCusto (ORÇ)'!C33)," ",'SolarCusto (ORÇ)'!C33)</f>
        <v xml:space="preserve"> </v>
      </c>
      <c r="D33" s="1149"/>
      <c r="E33" s="1149"/>
      <c r="F33" s="1149"/>
      <c r="G33" s="1121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IF(ISBLANK('SolarCusto (ORÇ)'!C34)," ",'SolarCusto (ORÇ)'!C34)</f>
        <v xml:space="preserve"> </v>
      </c>
      <c r="D34" s="1149"/>
      <c r="E34" s="1149"/>
      <c r="F34" s="1149"/>
      <c r="G34" s="1121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IF(ISBLANK('SolarCusto (ORÇ)'!C35)," ",'SolarCusto (ORÇ)'!C35)</f>
        <v xml:space="preserve"> </v>
      </c>
      <c r="D35" s="1149"/>
      <c r="E35" s="1149"/>
      <c r="F35" s="1149"/>
      <c r="G35" s="1121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IF(ISBLANK('SolarCusto (ORÇ)'!C36)," ",'SolarCusto (ORÇ)'!C36)</f>
        <v xml:space="preserve"> </v>
      </c>
      <c r="D36" s="1149"/>
      <c r="E36" s="1149"/>
      <c r="F36" s="1149"/>
      <c r="G36" s="1121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IF(ISBLANK('SolarCusto (ORÇ)'!C37)," ",'SolarCusto (ORÇ)'!C37)</f>
        <v xml:space="preserve"> </v>
      </c>
      <c r="D37" s="1149"/>
      <c r="E37" s="1149"/>
      <c r="F37" s="1149"/>
      <c r="G37" s="1121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IF(ISBLANK('SolarCusto (ORÇ)'!C38)," ",'SolarCusto (ORÇ)'!C38)</f>
        <v xml:space="preserve"> </v>
      </c>
      <c r="D38" s="1149"/>
      <c r="E38" s="1149"/>
      <c r="F38" s="1149"/>
      <c r="G38" s="1121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IF(ISBLANK('SolarCusto (ORÇ)'!C39)," ",'SolarCusto (ORÇ)'!C39)</f>
        <v xml:space="preserve"> </v>
      </c>
      <c r="D39" s="1149"/>
      <c r="E39" s="1149"/>
      <c r="F39" s="1149"/>
      <c r="G39" s="1121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IF(ISBLANK('SolarCusto (ORÇ)'!C40)," ",'SolarCusto (ORÇ)'!C40)</f>
        <v xml:space="preserve"> </v>
      </c>
      <c r="D40" s="1149"/>
      <c r="E40" s="1149"/>
      <c r="F40" s="1149"/>
      <c r="G40" s="1121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IF(ISBLANK('SolarCusto (ORÇ)'!C41)," ",'SolarCusto (ORÇ)'!C41)</f>
        <v xml:space="preserve"> </v>
      </c>
      <c r="D41" s="1149"/>
      <c r="E41" s="1149"/>
      <c r="F41" s="1149"/>
      <c r="G41" s="1121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IF(ISBLANK('SolarCusto (ORÇ)'!C42)," ",'SolarCusto (ORÇ)'!C42)</f>
        <v xml:space="preserve"> </v>
      </c>
      <c r="D42" s="1149"/>
      <c r="E42" s="1149"/>
      <c r="F42" s="1149"/>
      <c r="G42" s="1121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IF(ISBLANK('SolarCusto (ORÇ)'!C43)," ",'SolarCusto (ORÇ)'!C43)</f>
        <v xml:space="preserve"> </v>
      </c>
      <c r="D43" s="1149"/>
      <c r="E43" s="1149"/>
      <c r="F43" s="1149"/>
      <c r="G43" s="1121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IF(ISBLANK('SolarCusto (ORÇ)'!C44)," ",'SolarCusto (ORÇ)'!C44)</f>
        <v xml:space="preserve"> </v>
      </c>
      <c r="D44" s="1149"/>
      <c r="E44" s="1149"/>
      <c r="F44" s="1149"/>
      <c r="G44" s="1121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IF(ISBLANK('SolarCusto (ORÇ)'!C45)," ",'SolarCusto (ORÇ)'!C45)</f>
        <v xml:space="preserve"> </v>
      </c>
      <c r="D45" s="1149"/>
      <c r="E45" s="1149"/>
      <c r="F45" s="1149"/>
      <c r="G45" s="1121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IF(ISBLANK('SolarCusto (ORÇ)'!C46)," ",'SolarCusto (ORÇ)'!C46)</f>
        <v xml:space="preserve"> </v>
      </c>
      <c r="D46" s="1149"/>
      <c r="E46" s="1149"/>
      <c r="F46" s="1149"/>
      <c r="G46" s="1121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IF(ISBLANK('SolarCusto (ORÇ)'!C47)," ",'SolarCusto (ORÇ)'!C47)</f>
        <v xml:space="preserve"> </v>
      </c>
      <c r="D47" s="1149"/>
      <c r="E47" s="1149"/>
      <c r="F47" s="1149"/>
      <c r="G47" s="1121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IF(ISBLANK('SolarCusto (ORÇ)'!C48)," ",'SolarCusto (ORÇ)'!C48)</f>
        <v>Acessórios</v>
      </c>
      <c r="D48" s="1149"/>
      <c r="E48" s="1149"/>
      <c r="F48" s="1149"/>
      <c r="G48" s="1121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9" t="str">
        <f>IF(OR(C48=0,C48=""),"",C48)</f>
        <v>Acessórios</v>
      </c>
      <c r="R48" s="1119"/>
      <c r="S48" s="1119"/>
      <c r="T48" s="1119"/>
      <c r="U48" s="112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9" t="s">
        <v>547</v>
      </c>
      <c r="D49" s="1129"/>
      <c r="E49" s="1129"/>
      <c r="F49" s="1129"/>
      <c r="G49" s="1129"/>
      <c r="H49" s="1129"/>
      <c r="I49" s="1129"/>
      <c r="J49" s="113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1" t="s">
        <v>815</v>
      </c>
      <c r="Q49" s="1132"/>
      <c r="R49" s="1132"/>
      <c r="S49" s="1132"/>
      <c r="T49" s="1132"/>
      <c r="U49" s="1132"/>
      <c r="V49" s="1133"/>
      <c r="W49" s="171" t="s">
        <v>833</v>
      </c>
      <c r="X49" s="172">
        <f>SUM(X8:X48)</f>
        <v>0</v>
      </c>
    </row>
    <row r="50" spans="2:24" ht="18" x14ac:dyDescent="0.25">
      <c r="B50" s="1107" t="s">
        <v>291</v>
      </c>
      <c r="C50" s="1108"/>
      <c r="D50" s="1108"/>
      <c r="E50" s="1108"/>
      <c r="F50" s="1108"/>
      <c r="G50" s="1108"/>
      <c r="H50" s="1108"/>
      <c r="I50" s="1108"/>
      <c r="J50" s="1108"/>
      <c r="K50" s="1108"/>
      <c r="L50" s="1108"/>
      <c r="M50" s="1108"/>
      <c r="N50" s="1109"/>
      <c r="P50" s="1131" t="s">
        <v>816</v>
      </c>
      <c r="Q50" s="1132"/>
      <c r="R50" s="1132"/>
      <c r="S50" s="1132"/>
      <c r="T50" s="1132"/>
      <c r="U50" s="1132"/>
      <c r="V50" s="1133"/>
      <c r="W50" s="171" t="s">
        <v>832</v>
      </c>
      <c r="X50" s="172">
        <f>IFERROR(X49*($L$86/$K$86),0)</f>
        <v>0</v>
      </c>
    </row>
    <row r="51" spans="2:24" ht="15" customHeight="1" x14ac:dyDescent="0.25">
      <c r="B51" s="1102" t="s">
        <v>797</v>
      </c>
      <c r="C51" s="1103"/>
      <c r="D51" s="1103"/>
      <c r="E51" s="1103"/>
      <c r="F51" s="1103"/>
      <c r="G51" s="110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25" t="s">
        <v>708</v>
      </c>
      <c r="U52" s="1126"/>
      <c r="V52" s="324">
        <f>IFERROR(SUM(Y8:Y48)/X49,0)</f>
        <v>0</v>
      </c>
    </row>
    <row r="53" spans="2:24" ht="18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25">
      <c r="B54" s="316"/>
      <c r="C54" s="1115" t="s">
        <v>293</v>
      </c>
      <c r="D54" s="1115"/>
      <c r="E54" s="1115"/>
      <c r="F54" s="1115"/>
      <c r="G54" s="111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IF(ISBLANK('SolarCusto (ORÇ)'!C60)," ",'SolarCusto (ORÇ)'!C60)</f>
        <v xml:space="preserve"> </v>
      </c>
      <c r="D55" s="1149"/>
      <c r="E55" s="1149"/>
      <c r="F55" s="1149"/>
      <c r="G55" s="1121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IF(ISBLANK('SolarCusto (ORÇ)'!C61)," ",'SolarCusto (ORÇ)'!C61)</f>
        <v xml:space="preserve"> </v>
      </c>
      <c r="D56" s="1149"/>
      <c r="E56" s="1149"/>
      <c r="F56" s="1149"/>
      <c r="G56" s="1121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IF(ISBLANK('SolarCusto (ORÇ)'!C62)," ",'SolarCusto (ORÇ)'!C62)</f>
        <v xml:space="preserve"> </v>
      </c>
      <c r="D57" s="1149"/>
      <c r="E57" s="1149"/>
      <c r="F57" s="1149"/>
      <c r="G57" s="1121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IF(ISBLANK('SolarCusto (ORÇ)'!C63)," ",'SolarCusto (ORÇ)'!C63)</f>
        <v xml:space="preserve"> </v>
      </c>
      <c r="D58" s="1149"/>
      <c r="E58" s="1149"/>
      <c r="F58" s="1149"/>
      <c r="G58" s="1121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IF(ISBLANK('SolarCusto (ORÇ)'!C64)," ",'SolarCusto (ORÇ)'!C64)</f>
        <v xml:space="preserve"> </v>
      </c>
      <c r="D59" s="1149"/>
      <c r="E59" s="1149"/>
      <c r="F59" s="1149"/>
      <c r="G59" s="1121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7" t="s">
        <v>548</v>
      </c>
      <c r="D60" s="1127"/>
      <c r="E60" s="1127"/>
      <c r="F60" s="1127"/>
      <c r="G60" s="1127"/>
      <c r="H60" s="1127"/>
      <c r="I60" s="1127"/>
      <c r="J60" s="112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9" t="s">
        <v>549</v>
      </c>
      <c r="D61" s="1129"/>
      <c r="E61" s="1129"/>
      <c r="F61" s="1129"/>
      <c r="G61" s="1129"/>
      <c r="H61" s="1129"/>
      <c r="I61" s="1129"/>
      <c r="J61" s="113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7" t="s">
        <v>299</v>
      </c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9"/>
    </row>
    <row r="63" spans="2:24" x14ac:dyDescent="0.25">
      <c r="B63" s="1102" t="s">
        <v>797</v>
      </c>
      <c r="C63" s="1103"/>
      <c r="D63" s="1103"/>
      <c r="E63" s="1103"/>
      <c r="F63" s="1103"/>
      <c r="G63" s="110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24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25">
      <c r="B65" s="316"/>
      <c r="C65" s="1103" t="s">
        <v>178</v>
      </c>
      <c r="D65" s="1103"/>
      <c r="E65" s="1103"/>
      <c r="F65" s="1103"/>
      <c r="G65" s="1103"/>
      <c r="H65" s="110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3" t="str">
        <f>IF(ISBLANK('SolarCusto (ORÇ)'!C76)," ",'SolarCusto (ORÇ)'!C76)</f>
        <v xml:space="preserve"> </v>
      </c>
      <c r="D66" s="1123"/>
      <c r="E66" s="1123"/>
      <c r="F66" s="1123"/>
      <c r="G66" s="1123"/>
      <c r="H66" s="1124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3" t="str">
        <f>IF(ISBLANK('SolarCusto (ORÇ)'!C77)," ",'SolarCusto (ORÇ)'!C77)</f>
        <v xml:space="preserve"> </v>
      </c>
      <c r="D67" s="1123"/>
      <c r="E67" s="1123"/>
      <c r="F67" s="1123"/>
      <c r="G67" s="1123"/>
      <c r="H67" s="1124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3" t="str">
        <f>IF(ISBLANK('SolarCusto (ORÇ)'!C78)," ",'SolarCusto (ORÇ)'!C78)</f>
        <v xml:space="preserve"> </v>
      </c>
      <c r="D68" s="1123"/>
      <c r="E68" s="1123"/>
      <c r="F68" s="1123"/>
      <c r="G68" s="1123"/>
      <c r="H68" s="1124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7" t="s">
        <v>828</v>
      </c>
      <c r="D69" s="1127"/>
      <c r="E69" s="1127"/>
      <c r="F69" s="1127"/>
      <c r="G69" s="1127"/>
      <c r="H69" s="1127"/>
      <c r="I69" s="1127"/>
      <c r="J69" s="112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9" t="s">
        <v>550</v>
      </c>
      <c r="D70" s="1129"/>
      <c r="E70" s="1129"/>
      <c r="F70" s="1129"/>
      <c r="G70" s="1129"/>
      <c r="H70" s="1129"/>
      <c r="I70" s="1129"/>
      <c r="J70" s="113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4" t="s">
        <v>551</v>
      </c>
      <c r="D71" s="1134"/>
      <c r="E71" s="1134"/>
      <c r="F71" s="1134"/>
      <c r="G71" s="1134"/>
      <c r="H71" s="1134"/>
      <c r="I71" s="1134"/>
      <c r="J71" s="113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9" t="s">
        <v>706</v>
      </c>
      <c r="C72" s="1100"/>
      <c r="D72" s="1100"/>
      <c r="E72" s="1100"/>
      <c r="F72" s="1100"/>
      <c r="G72" s="1100"/>
      <c r="H72" s="1100"/>
      <c r="I72" s="1100"/>
      <c r="J72" s="1100"/>
      <c r="K72" s="1100"/>
      <c r="L72" s="1100"/>
      <c r="M72" s="1100"/>
      <c r="N72" s="1101"/>
    </row>
    <row r="73" spans="2:16" x14ac:dyDescent="0.25">
      <c r="B73" s="1102" t="s">
        <v>797</v>
      </c>
      <c r="C73" s="1103"/>
      <c r="D73" s="1103"/>
      <c r="E73" s="1103"/>
      <c r="F73" s="1103"/>
      <c r="G73" s="110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24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25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24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25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24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25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24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25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24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25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24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25">
      <c r="B80" s="1102" t="s">
        <v>15</v>
      </c>
      <c r="C80" s="1103"/>
      <c r="D80" s="1103"/>
      <c r="E80" s="1103"/>
      <c r="F80" s="1103"/>
      <c r="G80" s="1103"/>
      <c r="H80" s="110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3" t="str">
        <f>IF(ISBLANK('SolarCusto (ORÇ)'!C90)," ",'SolarCusto (ORÇ)'!C90)</f>
        <v xml:space="preserve"> </v>
      </c>
      <c r="D81" s="1123"/>
      <c r="E81" s="1123"/>
      <c r="F81" s="1123"/>
      <c r="G81" s="1123"/>
      <c r="H81" s="1124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3" t="str">
        <f>IF(ISBLANK('SolarCusto (ORÇ)'!C91)," ",'SolarCusto (ORÇ)'!C91)</f>
        <v xml:space="preserve"> </v>
      </c>
      <c r="D82" s="1123"/>
      <c r="E82" s="1123"/>
      <c r="F82" s="1123"/>
      <c r="G82" s="1123"/>
      <c r="H82" s="1124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3" t="str">
        <f>IF(ISBLANK('SolarCusto (ORÇ)'!C92)," ",'SolarCusto (ORÇ)'!C92)</f>
        <v xml:space="preserve"> </v>
      </c>
      <c r="D83" s="1123"/>
      <c r="E83" s="1123"/>
      <c r="F83" s="1123"/>
      <c r="G83" s="1123"/>
      <c r="H83" s="1124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7" t="s">
        <v>831</v>
      </c>
      <c r="D84" s="1127"/>
      <c r="E84" s="1127"/>
      <c r="F84" s="1127"/>
      <c r="G84" s="1127"/>
      <c r="H84" s="1127"/>
      <c r="I84" s="1127"/>
      <c r="J84" s="112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4" t="s">
        <v>552</v>
      </c>
      <c r="D85" s="1134"/>
      <c r="E85" s="1134"/>
      <c r="F85" s="1134"/>
      <c r="G85" s="1134"/>
      <c r="H85" s="1134"/>
      <c r="I85" s="1134"/>
      <c r="J85" s="1135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25">
      <c r="B86" s="179"/>
      <c r="C86" s="1032" t="s">
        <v>734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5" x14ac:dyDescent="0.2"/>
  <cols>
    <col min="1" max="2" width="3.5703125" style="403" customWidth="1"/>
    <col min="3" max="3" width="40.5703125" style="403" customWidth="1"/>
    <col min="4" max="4" width="10.5703125" style="404" customWidth="1"/>
    <col min="5" max="5" width="13.42578125" style="404" bestFit="1" customWidth="1"/>
    <col min="6" max="6" width="9.85546875" style="404" bestFit="1" customWidth="1"/>
    <col min="7" max="7" width="16.5703125" style="403" customWidth="1"/>
    <col min="8" max="9" width="3.5703125" style="403" customWidth="1"/>
    <col min="10" max="11" width="22.42578125" style="403" customWidth="1"/>
    <col min="12" max="12" width="9.85546875" style="403" customWidth="1"/>
    <col min="13" max="13" width="10.5703125" style="404" customWidth="1"/>
    <col min="14" max="14" width="16.5703125" style="403" customWidth="1"/>
    <col min="15" max="247" width="9.140625" style="403"/>
    <col min="248" max="248" width="3.5703125" style="403" customWidth="1"/>
    <col min="249" max="249" width="29.5703125" style="403" customWidth="1"/>
    <col min="250" max="250" width="6.42578125" style="403" customWidth="1"/>
    <col min="251" max="251" width="9.42578125" style="403" bestFit="1" customWidth="1"/>
    <col min="252" max="252" width="16.5703125" style="403" customWidth="1"/>
    <col min="253" max="253" width="3.5703125" style="403" customWidth="1"/>
    <col min="254" max="254" width="29.5703125" style="403" customWidth="1"/>
    <col min="255" max="255" width="6.5703125" style="403" customWidth="1"/>
    <col min="256" max="256" width="10.5703125" style="403" customWidth="1"/>
    <col min="257" max="257" width="16.5703125" style="403" customWidth="1"/>
    <col min="258" max="258" width="3.5703125" style="403" customWidth="1"/>
    <col min="259" max="259" width="29.5703125" style="403" customWidth="1"/>
    <col min="260" max="260" width="6.5703125" style="403" customWidth="1"/>
    <col min="261" max="261" width="10.5703125" style="403" customWidth="1"/>
    <col min="262" max="262" width="16.5703125" style="403" customWidth="1"/>
    <col min="263" max="263" width="9.140625" style="403" customWidth="1"/>
    <col min="264" max="503" width="9.140625" style="403"/>
    <col min="504" max="504" width="3.5703125" style="403" customWidth="1"/>
    <col min="505" max="505" width="29.5703125" style="403" customWidth="1"/>
    <col min="506" max="506" width="6.42578125" style="403" customWidth="1"/>
    <col min="507" max="507" width="9.42578125" style="403" bestFit="1" customWidth="1"/>
    <col min="508" max="508" width="16.5703125" style="403" customWidth="1"/>
    <col min="509" max="509" width="3.5703125" style="403" customWidth="1"/>
    <col min="510" max="510" width="29.5703125" style="403" customWidth="1"/>
    <col min="511" max="511" width="6.5703125" style="403" customWidth="1"/>
    <col min="512" max="512" width="10.5703125" style="403" customWidth="1"/>
    <col min="513" max="513" width="16.5703125" style="403" customWidth="1"/>
    <col min="514" max="514" width="3.5703125" style="403" customWidth="1"/>
    <col min="515" max="515" width="29.5703125" style="403" customWidth="1"/>
    <col min="516" max="516" width="6.5703125" style="403" customWidth="1"/>
    <col min="517" max="517" width="10.5703125" style="403" customWidth="1"/>
    <col min="518" max="518" width="16.5703125" style="403" customWidth="1"/>
    <col min="519" max="519" width="9.140625" style="403" customWidth="1"/>
    <col min="520" max="759" width="9.140625" style="403"/>
    <col min="760" max="760" width="3.5703125" style="403" customWidth="1"/>
    <col min="761" max="761" width="29.5703125" style="403" customWidth="1"/>
    <col min="762" max="762" width="6.42578125" style="403" customWidth="1"/>
    <col min="763" max="763" width="9.42578125" style="403" bestFit="1" customWidth="1"/>
    <col min="764" max="764" width="16.5703125" style="403" customWidth="1"/>
    <col min="765" max="765" width="3.5703125" style="403" customWidth="1"/>
    <col min="766" max="766" width="29.5703125" style="403" customWidth="1"/>
    <col min="767" max="767" width="6.5703125" style="403" customWidth="1"/>
    <col min="768" max="768" width="10.5703125" style="403" customWidth="1"/>
    <col min="769" max="769" width="16.5703125" style="403" customWidth="1"/>
    <col min="770" max="770" width="3.5703125" style="403" customWidth="1"/>
    <col min="771" max="771" width="29.5703125" style="403" customWidth="1"/>
    <col min="772" max="772" width="6.5703125" style="403" customWidth="1"/>
    <col min="773" max="773" width="10.5703125" style="403" customWidth="1"/>
    <col min="774" max="774" width="16.5703125" style="403" customWidth="1"/>
    <col min="775" max="775" width="9.140625" style="403" customWidth="1"/>
    <col min="776" max="1015" width="9.140625" style="403"/>
    <col min="1016" max="1016" width="3.5703125" style="403" customWidth="1"/>
    <col min="1017" max="1017" width="29.5703125" style="403" customWidth="1"/>
    <col min="1018" max="1018" width="6.42578125" style="403" customWidth="1"/>
    <col min="1019" max="1019" width="9.42578125" style="403" bestFit="1" customWidth="1"/>
    <col min="1020" max="1020" width="16.5703125" style="403" customWidth="1"/>
    <col min="1021" max="1021" width="3.5703125" style="403" customWidth="1"/>
    <col min="1022" max="1022" width="29.5703125" style="403" customWidth="1"/>
    <col min="1023" max="1023" width="6.5703125" style="403" customWidth="1"/>
    <col min="1024" max="1024" width="10.5703125" style="403" customWidth="1"/>
    <col min="1025" max="1025" width="16.5703125" style="403" customWidth="1"/>
    <col min="1026" max="1026" width="3.5703125" style="403" customWidth="1"/>
    <col min="1027" max="1027" width="29.5703125" style="403" customWidth="1"/>
    <col min="1028" max="1028" width="6.5703125" style="403" customWidth="1"/>
    <col min="1029" max="1029" width="10.5703125" style="403" customWidth="1"/>
    <col min="1030" max="1030" width="16.5703125" style="403" customWidth="1"/>
    <col min="1031" max="1031" width="9.140625" style="403" customWidth="1"/>
    <col min="1032" max="1271" width="9.140625" style="403"/>
    <col min="1272" max="1272" width="3.5703125" style="403" customWidth="1"/>
    <col min="1273" max="1273" width="29.5703125" style="403" customWidth="1"/>
    <col min="1274" max="1274" width="6.42578125" style="403" customWidth="1"/>
    <col min="1275" max="1275" width="9.42578125" style="403" bestFit="1" customWidth="1"/>
    <col min="1276" max="1276" width="16.5703125" style="403" customWidth="1"/>
    <col min="1277" max="1277" width="3.5703125" style="403" customWidth="1"/>
    <col min="1278" max="1278" width="29.5703125" style="403" customWidth="1"/>
    <col min="1279" max="1279" width="6.5703125" style="403" customWidth="1"/>
    <col min="1280" max="1280" width="10.5703125" style="403" customWidth="1"/>
    <col min="1281" max="1281" width="16.5703125" style="403" customWidth="1"/>
    <col min="1282" max="1282" width="3.5703125" style="403" customWidth="1"/>
    <col min="1283" max="1283" width="29.5703125" style="403" customWidth="1"/>
    <col min="1284" max="1284" width="6.5703125" style="403" customWidth="1"/>
    <col min="1285" max="1285" width="10.5703125" style="403" customWidth="1"/>
    <col min="1286" max="1286" width="16.5703125" style="403" customWidth="1"/>
    <col min="1287" max="1287" width="9.140625" style="403" customWidth="1"/>
    <col min="1288" max="1527" width="9.140625" style="403"/>
    <col min="1528" max="1528" width="3.5703125" style="403" customWidth="1"/>
    <col min="1529" max="1529" width="29.5703125" style="403" customWidth="1"/>
    <col min="1530" max="1530" width="6.42578125" style="403" customWidth="1"/>
    <col min="1531" max="1531" width="9.42578125" style="403" bestFit="1" customWidth="1"/>
    <col min="1532" max="1532" width="16.5703125" style="403" customWidth="1"/>
    <col min="1533" max="1533" width="3.5703125" style="403" customWidth="1"/>
    <col min="1534" max="1534" width="29.5703125" style="403" customWidth="1"/>
    <col min="1535" max="1535" width="6.5703125" style="403" customWidth="1"/>
    <col min="1536" max="1536" width="10.5703125" style="403" customWidth="1"/>
    <col min="1537" max="1537" width="16.5703125" style="403" customWidth="1"/>
    <col min="1538" max="1538" width="3.5703125" style="403" customWidth="1"/>
    <col min="1539" max="1539" width="29.5703125" style="403" customWidth="1"/>
    <col min="1540" max="1540" width="6.5703125" style="403" customWidth="1"/>
    <col min="1541" max="1541" width="10.5703125" style="403" customWidth="1"/>
    <col min="1542" max="1542" width="16.5703125" style="403" customWidth="1"/>
    <col min="1543" max="1543" width="9.140625" style="403" customWidth="1"/>
    <col min="1544" max="1783" width="9.140625" style="403"/>
    <col min="1784" max="1784" width="3.5703125" style="403" customWidth="1"/>
    <col min="1785" max="1785" width="29.5703125" style="403" customWidth="1"/>
    <col min="1786" max="1786" width="6.42578125" style="403" customWidth="1"/>
    <col min="1787" max="1787" width="9.42578125" style="403" bestFit="1" customWidth="1"/>
    <col min="1788" max="1788" width="16.5703125" style="403" customWidth="1"/>
    <col min="1789" max="1789" width="3.5703125" style="403" customWidth="1"/>
    <col min="1790" max="1790" width="29.5703125" style="403" customWidth="1"/>
    <col min="1791" max="1791" width="6.5703125" style="403" customWidth="1"/>
    <col min="1792" max="1792" width="10.5703125" style="403" customWidth="1"/>
    <col min="1793" max="1793" width="16.5703125" style="403" customWidth="1"/>
    <col min="1794" max="1794" width="3.5703125" style="403" customWidth="1"/>
    <col min="1795" max="1795" width="29.5703125" style="403" customWidth="1"/>
    <col min="1796" max="1796" width="6.5703125" style="403" customWidth="1"/>
    <col min="1797" max="1797" width="10.5703125" style="403" customWidth="1"/>
    <col min="1798" max="1798" width="16.5703125" style="403" customWidth="1"/>
    <col min="1799" max="1799" width="9.140625" style="403" customWidth="1"/>
    <col min="1800" max="2039" width="9.140625" style="403"/>
    <col min="2040" max="2040" width="3.5703125" style="403" customWidth="1"/>
    <col min="2041" max="2041" width="29.5703125" style="403" customWidth="1"/>
    <col min="2042" max="2042" width="6.42578125" style="403" customWidth="1"/>
    <col min="2043" max="2043" width="9.42578125" style="403" bestFit="1" customWidth="1"/>
    <col min="2044" max="2044" width="16.5703125" style="403" customWidth="1"/>
    <col min="2045" max="2045" width="3.5703125" style="403" customWidth="1"/>
    <col min="2046" max="2046" width="29.5703125" style="403" customWidth="1"/>
    <col min="2047" max="2047" width="6.5703125" style="403" customWidth="1"/>
    <col min="2048" max="2048" width="10.5703125" style="403" customWidth="1"/>
    <col min="2049" max="2049" width="16.5703125" style="403" customWidth="1"/>
    <col min="2050" max="2050" width="3.5703125" style="403" customWidth="1"/>
    <col min="2051" max="2051" width="29.5703125" style="403" customWidth="1"/>
    <col min="2052" max="2052" width="6.5703125" style="403" customWidth="1"/>
    <col min="2053" max="2053" width="10.5703125" style="403" customWidth="1"/>
    <col min="2054" max="2054" width="16.5703125" style="403" customWidth="1"/>
    <col min="2055" max="2055" width="9.140625" style="403" customWidth="1"/>
    <col min="2056" max="2295" width="9.140625" style="403"/>
    <col min="2296" max="2296" width="3.5703125" style="403" customWidth="1"/>
    <col min="2297" max="2297" width="29.5703125" style="403" customWidth="1"/>
    <col min="2298" max="2298" width="6.42578125" style="403" customWidth="1"/>
    <col min="2299" max="2299" width="9.42578125" style="403" bestFit="1" customWidth="1"/>
    <col min="2300" max="2300" width="16.5703125" style="403" customWidth="1"/>
    <col min="2301" max="2301" width="3.5703125" style="403" customWidth="1"/>
    <col min="2302" max="2302" width="29.5703125" style="403" customWidth="1"/>
    <col min="2303" max="2303" width="6.5703125" style="403" customWidth="1"/>
    <col min="2304" max="2304" width="10.5703125" style="403" customWidth="1"/>
    <col min="2305" max="2305" width="16.5703125" style="403" customWidth="1"/>
    <col min="2306" max="2306" width="3.5703125" style="403" customWidth="1"/>
    <col min="2307" max="2307" width="29.5703125" style="403" customWidth="1"/>
    <col min="2308" max="2308" width="6.5703125" style="403" customWidth="1"/>
    <col min="2309" max="2309" width="10.5703125" style="403" customWidth="1"/>
    <col min="2310" max="2310" width="16.5703125" style="403" customWidth="1"/>
    <col min="2311" max="2311" width="9.140625" style="403" customWidth="1"/>
    <col min="2312" max="2551" width="9.140625" style="403"/>
    <col min="2552" max="2552" width="3.5703125" style="403" customWidth="1"/>
    <col min="2553" max="2553" width="29.5703125" style="403" customWidth="1"/>
    <col min="2554" max="2554" width="6.42578125" style="403" customWidth="1"/>
    <col min="2555" max="2555" width="9.42578125" style="403" bestFit="1" customWidth="1"/>
    <col min="2556" max="2556" width="16.5703125" style="403" customWidth="1"/>
    <col min="2557" max="2557" width="3.5703125" style="403" customWidth="1"/>
    <col min="2558" max="2558" width="29.5703125" style="403" customWidth="1"/>
    <col min="2559" max="2559" width="6.5703125" style="403" customWidth="1"/>
    <col min="2560" max="2560" width="10.5703125" style="403" customWidth="1"/>
    <col min="2561" max="2561" width="16.5703125" style="403" customWidth="1"/>
    <col min="2562" max="2562" width="3.5703125" style="403" customWidth="1"/>
    <col min="2563" max="2563" width="29.5703125" style="403" customWidth="1"/>
    <col min="2564" max="2564" width="6.5703125" style="403" customWidth="1"/>
    <col min="2565" max="2565" width="10.5703125" style="403" customWidth="1"/>
    <col min="2566" max="2566" width="16.5703125" style="403" customWidth="1"/>
    <col min="2567" max="2567" width="9.140625" style="403" customWidth="1"/>
    <col min="2568" max="2807" width="9.140625" style="403"/>
    <col min="2808" max="2808" width="3.5703125" style="403" customWidth="1"/>
    <col min="2809" max="2809" width="29.5703125" style="403" customWidth="1"/>
    <col min="2810" max="2810" width="6.42578125" style="403" customWidth="1"/>
    <col min="2811" max="2811" width="9.42578125" style="403" bestFit="1" customWidth="1"/>
    <col min="2812" max="2812" width="16.5703125" style="403" customWidth="1"/>
    <col min="2813" max="2813" width="3.5703125" style="403" customWidth="1"/>
    <col min="2814" max="2814" width="29.5703125" style="403" customWidth="1"/>
    <col min="2815" max="2815" width="6.5703125" style="403" customWidth="1"/>
    <col min="2816" max="2816" width="10.5703125" style="403" customWidth="1"/>
    <col min="2817" max="2817" width="16.5703125" style="403" customWidth="1"/>
    <col min="2818" max="2818" width="3.5703125" style="403" customWidth="1"/>
    <col min="2819" max="2819" width="29.5703125" style="403" customWidth="1"/>
    <col min="2820" max="2820" width="6.5703125" style="403" customWidth="1"/>
    <col min="2821" max="2821" width="10.5703125" style="403" customWidth="1"/>
    <col min="2822" max="2822" width="16.5703125" style="403" customWidth="1"/>
    <col min="2823" max="2823" width="9.140625" style="403" customWidth="1"/>
    <col min="2824" max="3063" width="9.140625" style="403"/>
    <col min="3064" max="3064" width="3.5703125" style="403" customWidth="1"/>
    <col min="3065" max="3065" width="29.5703125" style="403" customWidth="1"/>
    <col min="3066" max="3066" width="6.42578125" style="403" customWidth="1"/>
    <col min="3067" max="3067" width="9.42578125" style="403" bestFit="1" customWidth="1"/>
    <col min="3068" max="3068" width="16.5703125" style="403" customWidth="1"/>
    <col min="3069" max="3069" width="3.5703125" style="403" customWidth="1"/>
    <col min="3070" max="3070" width="29.5703125" style="403" customWidth="1"/>
    <col min="3071" max="3071" width="6.5703125" style="403" customWidth="1"/>
    <col min="3072" max="3072" width="10.5703125" style="403" customWidth="1"/>
    <col min="3073" max="3073" width="16.5703125" style="403" customWidth="1"/>
    <col min="3074" max="3074" width="3.5703125" style="403" customWidth="1"/>
    <col min="3075" max="3075" width="29.5703125" style="403" customWidth="1"/>
    <col min="3076" max="3076" width="6.5703125" style="403" customWidth="1"/>
    <col min="3077" max="3077" width="10.5703125" style="403" customWidth="1"/>
    <col min="3078" max="3078" width="16.5703125" style="403" customWidth="1"/>
    <col min="3079" max="3079" width="9.140625" style="403" customWidth="1"/>
    <col min="3080" max="3319" width="9.140625" style="403"/>
    <col min="3320" max="3320" width="3.5703125" style="403" customWidth="1"/>
    <col min="3321" max="3321" width="29.5703125" style="403" customWidth="1"/>
    <col min="3322" max="3322" width="6.42578125" style="403" customWidth="1"/>
    <col min="3323" max="3323" width="9.42578125" style="403" bestFit="1" customWidth="1"/>
    <col min="3324" max="3324" width="16.5703125" style="403" customWidth="1"/>
    <col min="3325" max="3325" width="3.5703125" style="403" customWidth="1"/>
    <col min="3326" max="3326" width="29.5703125" style="403" customWidth="1"/>
    <col min="3327" max="3327" width="6.5703125" style="403" customWidth="1"/>
    <col min="3328" max="3328" width="10.5703125" style="403" customWidth="1"/>
    <col min="3329" max="3329" width="16.5703125" style="403" customWidth="1"/>
    <col min="3330" max="3330" width="3.5703125" style="403" customWidth="1"/>
    <col min="3331" max="3331" width="29.5703125" style="403" customWidth="1"/>
    <col min="3332" max="3332" width="6.5703125" style="403" customWidth="1"/>
    <col min="3333" max="3333" width="10.5703125" style="403" customWidth="1"/>
    <col min="3334" max="3334" width="16.5703125" style="403" customWidth="1"/>
    <col min="3335" max="3335" width="9.140625" style="403" customWidth="1"/>
    <col min="3336" max="3575" width="9.140625" style="403"/>
    <col min="3576" max="3576" width="3.5703125" style="403" customWidth="1"/>
    <col min="3577" max="3577" width="29.5703125" style="403" customWidth="1"/>
    <col min="3578" max="3578" width="6.42578125" style="403" customWidth="1"/>
    <col min="3579" max="3579" width="9.42578125" style="403" bestFit="1" customWidth="1"/>
    <col min="3580" max="3580" width="16.5703125" style="403" customWidth="1"/>
    <col min="3581" max="3581" width="3.5703125" style="403" customWidth="1"/>
    <col min="3582" max="3582" width="29.5703125" style="403" customWidth="1"/>
    <col min="3583" max="3583" width="6.5703125" style="403" customWidth="1"/>
    <col min="3584" max="3584" width="10.5703125" style="403" customWidth="1"/>
    <col min="3585" max="3585" width="16.5703125" style="403" customWidth="1"/>
    <col min="3586" max="3586" width="3.5703125" style="403" customWidth="1"/>
    <col min="3587" max="3587" width="29.5703125" style="403" customWidth="1"/>
    <col min="3588" max="3588" width="6.5703125" style="403" customWidth="1"/>
    <col min="3589" max="3589" width="10.5703125" style="403" customWidth="1"/>
    <col min="3590" max="3590" width="16.5703125" style="403" customWidth="1"/>
    <col min="3591" max="3591" width="9.140625" style="403" customWidth="1"/>
    <col min="3592" max="3831" width="9.140625" style="403"/>
    <col min="3832" max="3832" width="3.5703125" style="403" customWidth="1"/>
    <col min="3833" max="3833" width="29.5703125" style="403" customWidth="1"/>
    <col min="3834" max="3834" width="6.42578125" style="403" customWidth="1"/>
    <col min="3835" max="3835" width="9.42578125" style="403" bestFit="1" customWidth="1"/>
    <col min="3836" max="3836" width="16.5703125" style="403" customWidth="1"/>
    <col min="3837" max="3837" width="3.5703125" style="403" customWidth="1"/>
    <col min="3838" max="3838" width="29.5703125" style="403" customWidth="1"/>
    <col min="3839" max="3839" width="6.5703125" style="403" customWidth="1"/>
    <col min="3840" max="3840" width="10.5703125" style="403" customWidth="1"/>
    <col min="3841" max="3841" width="16.5703125" style="403" customWidth="1"/>
    <col min="3842" max="3842" width="3.5703125" style="403" customWidth="1"/>
    <col min="3843" max="3843" width="29.5703125" style="403" customWidth="1"/>
    <col min="3844" max="3844" width="6.5703125" style="403" customWidth="1"/>
    <col min="3845" max="3845" width="10.5703125" style="403" customWidth="1"/>
    <col min="3846" max="3846" width="16.5703125" style="403" customWidth="1"/>
    <col min="3847" max="3847" width="9.140625" style="403" customWidth="1"/>
    <col min="3848" max="4087" width="9.140625" style="403"/>
    <col min="4088" max="4088" width="3.5703125" style="403" customWidth="1"/>
    <col min="4089" max="4089" width="29.5703125" style="403" customWidth="1"/>
    <col min="4090" max="4090" width="6.42578125" style="403" customWidth="1"/>
    <col min="4091" max="4091" width="9.42578125" style="403" bestFit="1" customWidth="1"/>
    <col min="4092" max="4092" width="16.5703125" style="403" customWidth="1"/>
    <col min="4093" max="4093" width="3.5703125" style="403" customWidth="1"/>
    <col min="4094" max="4094" width="29.5703125" style="403" customWidth="1"/>
    <col min="4095" max="4095" width="6.5703125" style="403" customWidth="1"/>
    <col min="4096" max="4096" width="10.5703125" style="403" customWidth="1"/>
    <col min="4097" max="4097" width="16.5703125" style="403" customWidth="1"/>
    <col min="4098" max="4098" width="3.5703125" style="403" customWidth="1"/>
    <col min="4099" max="4099" width="29.5703125" style="403" customWidth="1"/>
    <col min="4100" max="4100" width="6.5703125" style="403" customWidth="1"/>
    <col min="4101" max="4101" width="10.5703125" style="403" customWidth="1"/>
    <col min="4102" max="4102" width="16.5703125" style="403" customWidth="1"/>
    <col min="4103" max="4103" width="9.140625" style="403" customWidth="1"/>
    <col min="4104" max="4343" width="9.140625" style="403"/>
    <col min="4344" max="4344" width="3.5703125" style="403" customWidth="1"/>
    <col min="4345" max="4345" width="29.5703125" style="403" customWidth="1"/>
    <col min="4346" max="4346" width="6.42578125" style="403" customWidth="1"/>
    <col min="4347" max="4347" width="9.42578125" style="403" bestFit="1" customWidth="1"/>
    <col min="4348" max="4348" width="16.5703125" style="403" customWidth="1"/>
    <col min="4349" max="4349" width="3.5703125" style="403" customWidth="1"/>
    <col min="4350" max="4350" width="29.5703125" style="403" customWidth="1"/>
    <col min="4351" max="4351" width="6.5703125" style="403" customWidth="1"/>
    <col min="4352" max="4352" width="10.5703125" style="403" customWidth="1"/>
    <col min="4353" max="4353" width="16.5703125" style="403" customWidth="1"/>
    <col min="4354" max="4354" width="3.5703125" style="403" customWidth="1"/>
    <col min="4355" max="4355" width="29.5703125" style="403" customWidth="1"/>
    <col min="4356" max="4356" width="6.5703125" style="403" customWidth="1"/>
    <col min="4357" max="4357" width="10.5703125" style="403" customWidth="1"/>
    <col min="4358" max="4358" width="16.5703125" style="403" customWidth="1"/>
    <col min="4359" max="4359" width="9.140625" style="403" customWidth="1"/>
    <col min="4360" max="4599" width="9.140625" style="403"/>
    <col min="4600" max="4600" width="3.5703125" style="403" customWidth="1"/>
    <col min="4601" max="4601" width="29.5703125" style="403" customWidth="1"/>
    <col min="4602" max="4602" width="6.42578125" style="403" customWidth="1"/>
    <col min="4603" max="4603" width="9.42578125" style="403" bestFit="1" customWidth="1"/>
    <col min="4604" max="4604" width="16.5703125" style="403" customWidth="1"/>
    <col min="4605" max="4605" width="3.5703125" style="403" customWidth="1"/>
    <col min="4606" max="4606" width="29.5703125" style="403" customWidth="1"/>
    <col min="4607" max="4607" width="6.5703125" style="403" customWidth="1"/>
    <col min="4608" max="4608" width="10.5703125" style="403" customWidth="1"/>
    <col min="4609" max="4609" width="16.5703125" style="403" customWidth="1"/>
    <col min="4610" max="4610" width="3.5703125" style="403" customWidth="1"/>
    <col min="4611" max="4611" width="29.5703125" style="403" customWidth="1"/>
    <col min="4612" max="4612" width="6.5703125" style="403" customWidth="1"/>
    <col min="4613" max="4613" width="10.5703125" style="403" customWidth="1"/>
    <col min="4614" max="4614" width="16.5703125" style="403" customWidth="1"/>
    <col min="4615" max="4615" width="9.140625" style="403" customWidth="1"/>
    <col min="4616" max="4855" width="9.140625" style="403"/>
    <col min="4856" max="4856" width="3.5703125" style="403" customWidth="1"/>
    <col min="4857" max="4857" width="29.5703125" style="403" customWidth="1"/>
    <col min="4858" max="4858" width="6.42578125" style="403" customWidth="1"/>
    <col min="4859" max="4859" width="9.42578125" style="403" bestFit="1" customWidth="1"/>
    <col min="4860" max="4860" width="16.5703125" style="403" customWidth="1"/>
    <col min="4861" max="4861" width="3.5703125" style="403" customWidth="1"/>
    <col min="4862" max="4862" width="29.5703125" style="403" customWidth="1"/>
    <col min="4863" max="4863" width="6.5703125" style="403" customWidth="1"/>
    <col min="4864" max="4864" width="10.5703125" style="403" customWidth="1"/>
    <col min="4865" max="4865" width="16.5703125" style="403" customWidth="1"/>
    <col min="4866" max="4866" width="3.5703125" style="403" customWidth="1"/>
    <col min="4867" max="4867" width="29.5703125" style="403" customWidth="1"/>
    <col min="4868" max="4868" width="6.5703125" style="403" customWidth="1"/>
    <col min="4869" max="4869" width="10.5703125" style="403" customWidth="1"/>
    <col min="4870" max="4870" width="16.5703125" style="403" customWidth="1"/>
    <col min="4871" max="4871" width="9.140625" style="403" customWidth="1"/>
    <col min="4872" max="5111" width="9.140625" style="403"/>
    <col min="5112" max="5112" width="3.5703125" style="403" customWidth="1"/>
    <col min="5113" max="5113" width="29.5703125" style="403" customWidth="1"/>
    <col min="5114" max="5114" width="6.42578125" style="403" customWidth="1"/>
    <col min="5115" max="5115" width="9.42578125" style="403" bestFit="1" customWidth="1"/>
    <col min="5116" max="5116" width="16.5703125" style="403" customWidth="1"/>
    <col min="5117" max="5117" width="3.5703125" style="403" customWidth="1"/>
    <col min="5118" max="5118" width="29.5703125" style="403" customWidth="1"/>
    <col min="5119" max="5119" width="6.5703125" style="403" customWidth="1"/>
    <col min="5120" max="5120" width="10.5703125" style="403" customWidth="1"/>
    <col min="5121" max="5121" width="16.5703125" style="403" customWidth="1"/>
    <col min="5122" max="5122" width="3.5703125" style="403" customWidth="1"/>
    <col min="5123" max="5123" width="29.5703125" style="403" customWidth="1"/>
    <col min="5124" max="5124" width="6.5703125" style="403" customWidth="1"/>
    <col min="5125" max="5125" width="10.5703125" style="403" customWidth="1"/>
    <col min="5126" max="5126" width="16.5703125" style="403" customWidth="1"/>
    <col min="5127" max="5127" width="9.140625" style="403" customWidth="1"/>
    <col min="5128" max="5367" width="9.140625" style="403"/>
    <col min="5368" max="5368" width="3.5703125" style="403" customWidth="1"/>
    <col min="5369" max="5369" width="29.5703125" style="403" customWidth="1"/>
    <col min="5370" max="5370" width="6.42578125" style="403" customWidth="1"/>
    <col min="5371" max="5371" width="9.42578125" style="403" bestFit="1" customWidth="1"/>
    <col min="5372" max="5372" width="16.5703125" style="403" customWidth="1"/>
    <col min="5373" max="5373" width="3.5703125" style="403" customWidth="1"/>
    <col min="5374" max="5374" width="29.5703125" style="403" customWidth="1"/>
    <col min="5375" max="5375" width="6.5703125" style="403" customWidth="1"/>
    <col min="5376" max="5376" width="10.5703125" style="403" customWidth="1"/>
    <col min="5377" max="5377" width="16.5703125" style="403" customWidth="1"/>
    <col min="5378" max="5378" width="3.5703125" style="403" customWidth="1"/>
    <col min="5379" max="5379" width="29.5703125" style="403" customWidth="1"/>
    <col min="5380" max="5380" width="6.5703125" style="403" customWidth="1"/>
    <col min="5381" max="5381" width="10.5703125" style="403" customWidth="1"/>
    <col min="5382" max="5382" width="16.5703125" style="403" customWidth="1"/>
    <col min="5383" max="5383" width="9.140625" style="403" customWidth="1"/>
    <col min="5384" max="5623" width="9.140625" style="403"/>
    <col min="5624" max="5624" width="3.5703125" style="403" customWidth="1"/>
    <col min="5625" max="5625" width="29.5703125" style="403" customWidth="1"/>
    <col min="5626" max="5626" width="6.42578125" style="403" customWidth="1"/>
    <col min="5627" max="5627" width="9.42578125" style="403" bestFit="1" customWidth="1"/>
    <col min="5628" max="5628" width="16.5703125" style="403" customWidth="1"/>
    <col min="5629" max="5629" width="3.5703125" style="403" customWidth="1"/>
    <col min="5630" max="5630" width="29.5703125" style="403" customWidth="1"/>
    <col min="5631" max="5631" width="6.5703125" style="403" customWidth="1"/>
    <col min="5632" max="5632" width="10.5703125" style="403" customWidth="1"/>
    <col min="5633" max="5633" width="16.5703125" style="403" customWidth="1"/>
    <col min="5634" max="5634" width="3.5703125" style="403" customWidth="1"/>
    <col min="5635" max="5635" width="29.5703125" style="403" customWidth="1"/>
    <col min="5636" max="5636" width="6.5703125" style="403" customWidth="1"/>
    <col min="5637" max="5637" width="10.5703125" style="403" customWidth="1"/>
    <col min="5638" max="5638" width="16.5703125" style="403" customWidth="1"/>
    <col min="5639" max="5639" width="9.140625" style="403" customWidth="1"/>
    <col min="5640" max="5879" width="9.140625" style="403"/>
    <col min="5880" max="5880" width="3.5703125" style="403" customWidth="1"/>
    <col min="5881" max="5881" width="29.5703125" style="403" customWidth="1"/>
    <col min="5882" max="5882" width="6.42578125" style="403" customWidth="1"/>
    <col min="5883" max="5883" width="9.42578125" style="403" bestFit="1" customWidth="1"/>
    <col min="5884" max="5884" width="16.5703125" style="403" customWidth="1"/>
    <col min="5885" max="5885" width="3.5703125" style="403" customWidth="1"/>
    <col min="5886" max="5886" width="29.5703125" style="403" customWidth="1"/>
    <col min="5887" max="5887" width="6.5703125" style="403" customWidth="1"/>
    <col min="5888" max="5888" width="10.5703125" style="403" customWidth="1"/>
    <col min="5889" max="5889" width="16.5703125" style="403" customWidth="1"/>
    <col min="5890" max="5890" width="3.5703125" style="403" customWidth="1"/>
    <col min="5891" max="5891" width="29.5703125" style="403" customWidth="1"/>
    <col min="5892" max="5892" width="6.5703125" style="403" customWidth="1"/>
    <col min="5893" max="5893" width="10.5703125" style="403" customWidth="1"/>
    <col min="5894" max="5894" width="16.5703125" style="403" customWidth="1"/>
    <col min="5895" max="5895" width="9.140625" style="403" customWidth="1"/>
    <col min="5896" max="6135" width="9.140625" style="403"/>
    <col min="6136" max="6136" width="3.5703125" style="403" customWidth="1"/>
    <col min="6137" max="6137" width="29.5703125" style="403" customWidth="1"/>
    <col min="6138" max="6138" width="6.42578125" style="403" customWidth="1"/>
    <col min="6139" max="6139" width="9.42578125" style="403" bestFit="1" customWidth="1"/>
    <col min="6140" max="6140" width="16.5703125" style="403" customWidth="1"/>
    <col min="6141" max="6141" width="3.5703125" style="403" customWidth="1"/>
    <col min="6142" max="6142" width="29.5703125" style="403" customWidth="1"/>
    <col min="6143" max="6143" width="6.5703125" style="403" customWidth="1"/>
    <col min="6144" max="6144" width="10.5703125" style="403" customWidth="1"/>
    <col min="6145" max="6145" width="16.5703125" style="403" customWidth="1"/>
    <col min="6146" max="6146" width="3.5703125" style="403" customWidth="1"/>
    <col min="6147" max="6147" width="29.5703125" style="403" customWidth="1"/>
    <col min="6148" max="6148" width="6.5703125" style="403" customWidth="1"/>
    <col min="6149" max="6149" width="10.5703125" style="403" customWidth="1"/>
    <col min="6150" max="6150" width="16.5703125" style="403" customWidth="1"/>
    <col min="6151" max="6151" width="9.140625" style="403" customWidth="1"/>
    <col min="6152" max="6391" width="9.140625" style="403"/>
    <col min="6392" max="6392" width="3.5703125" style="403" customWidth="1"/>
    <col min="6393" max="6393" width="29.5703125" style="403" customWidth="1"/>
    <col min="6394" max="6394" width="6.42578125" style="403" customWidth="1"/>
    <col min="6395" max="6395" width="9.42578125" style="403" bestFit="1" customWidth="1"/>
    <col min="6396" max="6396" width="16.5703125" style="403" customWidth="1"/>
    <col min="6397" max="6397" width="3.5703125" style="403" customWidth="1"/>
    <col min="6398" max="6398" width="29.5703125" style="403" customWidth="1"/>
    <col min="6399" max="6399" width="6.5703125" style="403" customWidth="1"/>
    <col min="6400" max="6400" width="10.5703125" style="403" customWidth="1"/>
    <col min="6401" max="6401" width="16.5703125" style="403" customWidth="1"/>
    <col min="6402" max="6402" width="3.5703125" style="403" customWidth="1"/>
    <col min="6403" max="6403" width="29.5703125" style="403" customWidth="1"/>
    <col min="6404" max="6404" width="6.5703125" style="403" customWidth="1"/>
    <col min="6405" max="6405" width="10.5703125" style="403" customWidth="1"/>
    <col min="6406" max="6406" width="16.5703125" style="403" customWidth="1"/>
    <col min="6407" max="6407" width="9.140625" style="403" customWidth="1"/>
    <col min="6408" max="6647" width="9.140625" style="403"/>
    <col min="6648" max="6648" width="3.5703125" style="403" customWidth="1"/>
    <col min="6649" max="6649" width="29.5703125" style="403" customWidth="1"/>
    <col min="6650" max="6650" width="6.42578125" style="403" customWidth="1"/>
    <col min="6651" max="6651" width="9.42578125" style="403" bestFit="1" customWidth="1"/>
    <col min="6652" max="6652" width="16.5703125" style="403" customWidth="1"/>
    <col min="6653" max="6653" width="3.5703125" style="403" customWidth="1"/>
    <col min="6654" max="6654" width="29.5703125" style="403" customWidth="1"/>
    <col min="6655" max="6655" width="6.5703125" style="403" customWidth="1"/>
    <col min="6656" max="6656" width="10.5703125" style="403" customWidth="1"/>
    <col min="6657" max="6657" width="16.5703125" style="403" customWidth="1"/>
    <col min="6658" max="6658" width="3.5703125" style="403" customWidth="1"/>
    <col min="6659" max="6659" width="29.5703125" style="403" customWidth="1"/>
    <col min="6660" max="6660" width="6.5703125" style="403" customWidth="1"/>
    <col min="6661" max="6661" width="10.5703125" style="403" customWidth="1"/>
    <col min="6662" max="6662" width="16.5703125" style="403" customWidth="1"/>
    <col min="6663" max="6663" width="9.140625" style="403" customWidth="1"/>
    <col min="6664" max="6903" width="9.140625" style="403"/>
    <col min="6904" max="6904" width="3.5703125" style="403" customWidth="1"/>
    <col min="6905" max="6905" width="29.5703125" style="403" customWidth="1"/>
    <col min="6906" max="6906" width="6.42578125" style="403" customWidth="1"/>
    <col min="6907" max="6907" width="9.42578125" style="403" bestFit="1" customWidth="1"/>
    <col min="6908" max="6908" width="16.5703125" style="403" customWidth="1"/>
    <col min="6909" max="6909" width="3.5703125" style="403" customWidth="1"/>
    <col min="6910" max="6910" width="29.5703125" style="403" customWidth="1"/>
    <col min="6911" max="6911" width="6.5703125" style="403" customWidth="1"/>
    <col min="6912" max="6912" width="10.5703125" style="403" customWidth="1"/>
    <col min="6913" max="6913" width="16.5703125" style="403" customWidth="1"/>
    <col min="6914" max="6914" width="3.5703125" style="403" customWidth="1"/>
    <col min="6915" max="6915" width="29.5703125" style="403" customWidth="1"/>
    <col min="6916" max="6916" width="6.5703125" style="403" customWidth="1"/>
    <col min="6917" max="6917" width="10.5703125" style="403" customWidth="1"/>
    <col min="6918" max="6918" width="16.5703125" style="403" customWidth="1"/>
    <col min="6919" max="6919" width="9.140625" style="403" customWidth="1"/>
    <col min="6920" max="7159" width="9.140625" style="403"/>
    <col min="7160" max="7160" width="3.5703125" style="403" customWidth="1"/>
    <col min="7161" max="7161" width="29.5703125" style="403" customWidth="1"/>
    <col min="7162" max="7162" width="6.42578125" style="403" customWidth="1"/>
    <col min="7163" max="7163" width="9.42578125" style="403" bestFit="1" customWidth="1"/>
    <col min="7164" max="7164" width="16.5703125" style="403" customWidth="1"/>
    <col min="7165" max="7165" width="3.5703125" style="403" customWidth="1"/>
    <col min="7166" max="7166" width="29.5703125" style="403" customWidth="1"/>
    <col min="7167" max="7167" width="6.5703125" style="403" customWidth="1"/>
    <col min="7168" max="7168" width="10.5703125" style="403" customWidth="1"/>
    <col min="7169" max="7169" width="16.5703125" style="403" customWidth="1"/>
    <col min="7170" max="7170" width="3.5703125" style="403" customWidth="1"/>
    <col min="7171" max="7171" width="29.5703125" style="403" customWidth="1"/>
    <col min="7172" max="7172" width="6.5703125" style="403" customWidth="1"/>
    <col min="7173" max="7173" width="10.5703125" style="403" customWidth="1"/>
    <col min="7174" max="7174" width="16.5703125" style="403" customWidth="1"/>
    <col min="7175" max="7175" width="9.140625" style="403" customWidth="1"/>
    <col min="7176" max="7415" width="9.140625" style="403"/>
    <col min="7416" max="7416" width="3.5703125" style="403" customWidth="1"/>
    <col min="7417" max="7417" width="29.5703125" style="403" customWidth="1"/>
    <col min="7418" max="7418" width="6.42578125" style="403" customWidth="1"/>
    <col min="7419" max="7419" width="9.42578125" style="403" bestFit="1" customWidth="1"/>
    <col min="7420" max="7420" width="16.5703125" style="403" customWidth="1"/>
    <col min="7421" max="7421" width="3.5703125" style="403" customWidth="1"/>
    <col min="7422" max="7422" width="29.5703125" style="403" customWidth="1"/>
    <col min="7423" max="7423" width="6.5703125" style="403" customWidth="1"/>
    <col min="7424" max="7424" width="10.5703125" style="403" customWidth="1"/>
    <col min="7425" max="7425" width="16.5703125" style="403" customWidth="1"/>
    <col min="7426" max="7426" width="3.5703125" style="403" customWidth="1"/>
    <col min="7427" max="7427" width="29.5703125" style="403" customWidth="1"/>
    <col min="7428" max="7428" width="6.5703125" style="403" customWidth="1"/>
    <col min="7429" max="7429" width="10.5703125" style="403" customWidth="1"/>
    <col min="7430" max="7430" width="16.5703125" style="403" customWidth="1"/>
    <col min="7431" max="7431" width="9.140625" style="403" customWidth="1"/>
    <col min="7432" max="7671" width="9.140625" style="403"/>
    <col min="7672" max="7672" width="3.5703125" style="403" customWidth="1"/>
    <col min="7673" max="7673" width="29.5703125" style="403" customWidth="1"/>
    <col min="7674" max="7674" width="6.42578125" style="403" customWidth="1"/>
    <col min="7675" max="7675" width="9.42578125" style="403" bestFit="1" customWidth="1"/>
    <col min="7676" max="7676" width="16.5703125" style="403" customWidth="1"/>
    <col min="7677" max="7677" width="3.5703125" style="403" customWidth="1"/>
    <col min="7678" max="7678" width="29.5703125" style="403" customWidth="1"/>
    <col min="7679" max="7679" width="6.5703125" style="403" customWidth="1"/>
    <col min="7680" max="7680" width="10.5703125" style="403" customWidth="1"/>
    <col min="7681" max="7681" width="16.5703125" style="403" customWidth="1"/>
    <col min="7682" max="7682" width="3.5703125" style="403" customWidth="1"/>
    <col min="7683" max="7683" width="29.5703125" style="403" customWidth="1"/>
    <col min="7684" max="7684" width="6.5703125" style="403" customWidth="1"/>
    <col min="7685" max="7685" width="10.5703125" style="403" customWidth="1"/>
    <col min="7686" max="7686" width="16.5703125" style="403" customWidth="1"/>
    <col min="7687" max="7687" width="9.140625" style="403" customWidth="1"/>
    <col min="7688" max="7927" width="9.140625" style="403"/>
    <col min="7928" max="7928" width="3.5703125" style="403" customWidth="1"/>
    <col min="7929" max="7929" width="29.5703125" style="403" customWidth="1"/>
    <col min="7930" max="7930" width="6.42578125" style="403" customWidth="1"/>
    <col min="7931" max="7931" width="9.42578125" style="403" bestFit="1" customWidth="1"/>
    <col min="7932" max="7932" width="16.5703125" style="403" customWidth="1"/>
    <col min="7933" max="7933" width="3.5703125" style="403" customWidth="1"/>
    <col min="7934" max="7934" width="29.5703125" style="403" customWidth="1"/>
    <col min="7935" max="7935" width="6.5703125" style="403" customWidth="1"/>
    <col min="7936" max="7936" width="10.5703125" style="403" customWidth="1"/>
    <col min="7937" max="7937" width="16.5703125" style="403" customWidth="1"/>
    <col min="7938" max="7938" width="3.5703125" style="403" customWidth="1"/>
    <col min="7939" max="7939" width="29.5703125" style="403" customWidth="1"/>
    <col min="7940" max="7940" width="6.5703125" style="403" customWidth="1"/>
    <col min="7941" max="7941" width="10.5703125" style="403" customWidth="1"/>
    <col min="7942" max="7942" width="16.5703125" style="403" customWidth="1"/>
    <col min="7943" max="7943" width="9.140625" style="403" customWidth="1"/>
    <col min="7944" max="8183" width="9.140625" style="403"/>
    <col min="8184" max="8184" width="3.5703125" style="403" customWidth="1"/>
    <col min="8185" max="8185" width="29.5703125" style="403" customWidth="1"/>
    <col min="8186" max="8186" width="6.42578125" style="403" customWidth="1"/>
    <col min="8187" max="8187" width="9.42578125" style="403" bestFit="1" customWidth="1"/>
    <col min="8188" max="8188" width="16.5703125" style="403" customWidth="1"/>
    <col min="8189" max="8189" width="3.5703125" style="403" customWidth="1"/>
    <col min="8190" max="8190" width="29.5703125" style="403" customWidth="1"/>
    <col min="8191" max="8191" width="6.5703125" style="403" customWidth="1"/>
    <col min="8192" max="8192" width="10.5703125" style="403" customWidth="1"/>
    <col min="8193" max="8193" width="16.5703125" style="403" customWidth="1"/>
    <col min="8194" max="8194" width="3.5703125" style="403" customWidth="1"/>
    <col min="8195" max="8195" width="29.5703125" style="403" customWidth="1"/>
    <col min="8196" max="8196" width="6.5703125" style="403" customWidth="1"/>
    <col min="8197" max="8197" width="10.5703125" style="403" customWidth="1"/>
    <col min="8198" max="8198" width="16.5703125" style="403" customWidth="1"/>
    <col min="8199" max="8199" width="9.140625" style="403" customWidth="1"/>
    <col min="8200" max="8439" width="9.140625" style="403"/>
    <col min="8440" max="8440" width="3.5703125" style="403" customWidth="1"/>
    <col min="8441" max="8441" width="29.5703125" style="403" customWidth="1"/>
    <col min="8442" max="8442" width="6.42578125" style="403" customWidth="1"/>
    <col min="8443" max="8443" width="9.42578125" style="403" bestFit="1" customWidth="1"/>
    <col min="8444" max="8444" width="16.5703125" style="403" customWidth="1"/>
    <col min="8445" max="8445" width="3.5703125" style="403" customWidth="1"/>
    <col min="8446" max="8446" width="29.5703125" style="403" customWidth="1"/>
    <col min="8447" max="8447" width="6.5703125" style="403" customWidth="1"/>
    <col min="8448" max="8448" width="10.5703125" style="403" customWidth="1"/>
    <col min="8449" max="8449" width="16.5703125" style="403" customWidth="1"/>
    <col min="8450" max="8450" width="3.5703125" style="403" customWidth="1"/>
    <col min="8451" max="8451" width="29.5703125" style="403" customWidth="1"/>
    <col min="8452" max="8452" width="6.5703125" style="403" customWidth="1"/>
    <col min="8453" max="8453" width="10.5703125" style="403" customWidth="1"/>
    <col min="8454" max="8454" width="16.5703125" style="403" customWidth="1"/>
    <col min="8455" max="8455" width="9.140625" style="403" customWidth="1"/>
    <col min="8456" max="8695" width="9.140625" style="403"/>
    <col min="8696" max="8696" width="3.5703125" style="403" customWidth="1"/>
    <col min="8697" max="8697" width="29.5703125" style="403" customWidth="1"/>
    <col min="8698" max="8698" width="6.42578125" style="403" customWidth="1"/>
    <col min="8699" max="8699" width="9.42578125" style="403" bestFit="1" customWidth="1"/>
    <col min="8700" max="8700" width="16.5703125" style="403" customWidth="1"/>
    <col min="8701" max="8701" width="3.5703125" style="403" customWidth="1"/>
    <col min="8702" max="8702" width="29.5703125" style="403" customWidth="1"/>
    <col min="8703" max="8703" width="6.5703125" style="403" customWidth="1"/>
    <col min="8704" max="8704" width="10.5703125" style="403" customWidth="1"/>
    <col min="8705" max="8705" width="16.5703125" style="403" customWidth="1"/>
    <col min="8706" max="8706" width="3.5703125" style="403" customWidth="1"/>
    <col min="8707" max="8707" width="29.5703125" style="403" customWidth="1"/>
    <col min="8708" max="8708" width="6.5703125" style="403" customWidth="1"/>
    <col min="8709" max="8709" width="10.5703125" style="403" customWidth="1"/>
    <col min="8710" max="8710" width="16.5703125" style="403" customWidth="1"/>
    <col min="8711" max="8711" width="9.140625" style="403" customWidth="1"/>
    <col min="8712" max="8951" width="9.140625" style="403"/>
    <col min="8952" max="8952" width="3.5703125" style="403" customWidth="1"/>
    <col min="8953" max="8953" width="29.5703125" style="403" customWidth="1"/>
    <col min="8954" max="8954" width="6.42578125" style="403" customWidth="1"/>
    <col min="8955" max="8955" width="9.42578125" style="403" bestFit="1" customWidth="1"/>
    <col min="8956" max="8956" width="16.5703125" style="403" customWidth="1"/>
    <col min="8957" max="8957" width="3.5703125" style="403" customWidth="1"/>
    <col min="8958" max="8958" width="29.5703125" style="403" customWidth="1"/>
    <col min="8959" max="8959" width="6.5703125" style="403" customWidth="1"/>
    <col min="8960" max="8960" width="10.5703125" style="403" customWidth="1"/>
    <col min="8961" max="8961" width="16.5703125" style="403" customWidth="1"/>
    <col min="8962" max="8962" width="3.5703125" style="403" customWidth="1"/>
    <col min="8963" max="8963" width="29.5703125" style="403" customWidth="1"/>
    <col min="8964" max="8964" width="6.5703125" style="403" customWidth="1"/>
    <col min="8965" max="8965" width="10.5703125" style="403" customWidth="1"/>
    <col min="8966" max="8966" width="16.5703125" style="403" customWidth="1"/>
    <col min="8967" max="8967" width="9.140625" style="403" customWidth="1"/>
    <col min="8968" max="9207" width="9.140625" style="403"/>
    <col min="9208" max="9208" width="3.5703125" style="403" customWidth="1"/>
    <col min="9209" max="9209" width="29.5703125" style="403" customWidth="1"/>
    <col min="9210" max="9210" width="6.42578125" style="403" customWidth="1"/>
    <col min="9211" max="9211" width="9.42578125" style="403" bestFit="1" customWidth="1"/>
    <col min="9212" max="9212" width="16.5703125" style="403" customWidth="1"/>
    <col min="9213" max="9213" width="3.5703125" style="403" customWidth="1"/>
    <col min="9214" max="9214" width="29.5703125" style="403" customWidth="1"/>
    <col min="9215" max="9215" width="6.5703125" style="403" customWidth="1"/>
    <col min="9216" max="9216" width="10.5703125" style="403" customWidth="1"/>
    <col min="9217" max="9217" width="16.5703125" style="403" customWidth="1"/>
    <col min="9218" max="9218" width="3.5703125" style="403" customWidth="1"/>
    <col min="9219" max="9219" width="29.5703125" style="403" customWidth="1"/>
    <col min="9220" max="9220" width="6.5703125" style="403" customWidth="1"/>
    <col min="9221" max="9221" width="10.5703125" style="403" customWidth="1"/>
    <col min="9222" max="9222" width="16.5703125" style="403" customWidth="1"/>
    <col min="9223" max="9223" width="9.140625" style="403" customWidth="1"/>
    <col min="9224" max="9463" width="9.140625" style="403"/>
    <col min="9464" max="9464" width="3.5703125" style="403" customWidth="1"/>
    <col min="9465" max="9465" width="29.5703125" style="403" customWidth="1"/>
    <col min="9466" max="9466" width="6.42578125" style="403" customWidth="1"/>
    <col min="9467" max="9467" width="9.42578125" style="403" bestFit="1" customWidth="1"/>
    <col min="9468" max="9468" width="16.5703125" style="403" customWidth="1"/>
    <col min="9469" max="9469" width="3.5703125" style="403" customWidth="1"/>
    <col min="9470" max="9470" width="29.5703125" style="403" customWidth="1"/>
    <col min="9471" max="9471" width="6.5703125" style="403" customWidth="1"/>
    <col min="9472" max="9472" width="10.5703125" style="403" customWidth="1"/>
    <col min="9473" max="9473" width="16.5703125" style="403" customWidth="1"/>
    <col min="9474" max="9474" width="3.5703125" style="403" customWidth="1"/>
    <col min="9475" max="9475" width="29.5703125" style="403" customWidth="1"/>
    <col min="9476" max="9476" width="6.5703125" style="403" customWidth="1"/>
    <col min="9477" max="9477" width="10.5703125" style="403" customWidth="1"/>
    <col min="9478" max="9478" width="16.5703125" style="403" customWidth="1"/>
    <col min="9479" max="9479" width="9.140625" style="403" customWidth="1"/>
    <col min="9480" max="9719" width="9.140625" style="403"/>
    <col min="9720" max="9720" width="3.5703125" style="403" customWidth="1"/>
    <col min="9721" max="9721" width="29.5703125" style="403" customWidth="1"/>
    <col min="9722" max="9722" width="6.42578125" style="403" customWidth="1"/>
    <col min="9723" max="9723" width="9.42578125" style="403" bestFit="1" customWidth="1"/>
    <col min="9724" max="9724" width="16.5703125" style="403" customWidth="1"/>
    <col min="9725" max="9725" width="3.5703125" style="403" customWidth="1"/>
    <col min="9726" max="9726" width="29.5703125" style="403" customWidth="1"/>
    <col min="9727" max="9727" width="6.5703125" style="403" customWidth="1"/>
    <col min="9728" max="9728" width="10.5703125" style="403" customWidth="1"/>
    <col min="9729" max="9729" width="16.5703125" style="403" customWidth="1"/>
    <col min="9730" max="9730" width="3.5703125" style="403" customWidth="1"/>
    <col min="9731" max="9731" width="29.5703125" style="403" customWidth="1"/>
    <col min="9732" max="9732" width="6.5703125" style="403" customWidth="1"/>
    <col min="9733" max="9733" width="10.5703125" style="403" customWidth="1"/>
    <col min="9734" max="9734" width="16.5703125" style="403" customWidth="1"/>
    <col min="9735" max="9735" width="9.140625" style="403" customWidth="1"/>
    <col min="9736" max="9975" width="9.140625" style="403"/>
    <col min="9976" max="9976" width="3.5703125" style="403" customWidth="1"/>
    <col min="9977" max="9977" width="29.5703125" style="403" customWidth="1"/>
    <col min="9978" max="9978" width="6.42578125" style="403" customWidth="1"/>
    <col min="9979" max="9979" width="9.42578125" style="403" bestFit="1" customWidth="1"/>
    <col min="9980" max="9980" width="16.5703125" style="403" customWidth="1"/>
    <col min="9981" max="9981" width="3.5703125" style="403" customWidth="1"/>
    <col min="9982" max="9982" width="29.5703125" style="403" customWidth="1"/>
    <col min="9983" max="9983" width="6.5703125" style="403" customWidth="1"/>
    <col min="9984" max="9984" width="10.5703125" style="403" customWidth="1"/>
    <col min="9985" max="9985" width="16.5703125" style="403" customWidth="1"/>
    <col min="9986" max="9986" width="3.5703125" style="403" customWidth="1"/>
    <col min="9987" max="9987" width="29.5703125" style="403" customWidth="1"/>
    <col min="9988" max="9988" width="6.5703125" style="403" customWidth="1"/>
    <col min="9989" max="9989" width="10.5703125" style="403" customWidth="1"/>
    <col min="9990" max="9990" width="16.5703125" style="403" customWidth="1"/>
    <col min="9991" max="9991" width="9.140625" style="403" customWidth="1"/>
    <col min="9992" max="10231" width="9.140625" style="403"/>
    <col min="10232" max="10232" width="3.5703125" style="403" customWidth="1"/>
    <col min="10233" max="10233" width="29.5703125" style="403" customWidth="1"/>
    <col min="10234" max="10234" width="6.42578125" style="403" customWidth="1"/>
    <col min="10235" max="10235" width="9.42578125" style="403" bestFit="1" customWidth="1"/>
    <col min="10236" max="10236" width="16.5703125" style="403" customWidth="1"/>
    <col min="10237" max="10237" width="3.5703125" style="403" customWidth="1"/>
    <col min="10238" max="10238" width="29.5703125" style="403" customWidth="1"/>
    <col min="10239" max="10239" width="6.5703125" style="403" customWidth="1"/>
    <col min="10240" max="10240" width="10.5703125" style="403" customWidth="1"/>
    <col min="10241" max="10241" width="16.5703125" style="403" customWidth="1"/>
    <col min="10242" max="10242" width="3.5703125" style="403" customWidth="1"/>
    <col min="10243" max="10243" width="29.5703125" style="403" customWidth="1"/>
    <col min="10244" max="10244" width="6.5703125" style="403" customWidth="1"/>
    <col min="10245" max="10245" width="10.5703125" style="403" customWidth="1"/>
    <col min="10246" max="10246" width="16.5703125" style="403" customWidth="1"/>
    <col min="10247" max="10247" width="9.140625" style="403" customWidth="1"/>
    <col min="10248" max="10487" width="9.140625" style="403"/>
    <col min="10488" max="10488" width="3.5703125" style="403" customWidth="1"/>
    <col min="10489" max="10489" width="29.5703125" style="403" customWidth="1"/>
    <col min="10490" max="10490" width="6.42578125" style="403" customWidth="1"/>
    <col min="10491" max="10491" width="9.42578125" style="403" bestFit="1" customWidth="1"/>
    <col min="10492" max="10492" width="16.5703125" style="403" customWidth="1"/>
    <col min="10493" max="10493" width="3.5703125" style="403" customWidth="1"/>
    <col min="10494" max="10494" width="29.5703125" style="403" customWidth="1"/>
    <col min="10495" max="10495" width="6.5703125" style="403" customWidth="1"/>
    <col min="10496" max="10496" width="10.5703125" style="403" customWidth="1"/>
    <col min="10497" max="10497" width="16.5703125" style="403" customWidth="1"/>
    <col min="10498" max="10498" width="3.5703125" style="403" customWidth="1"/>
    <col min="10499" max="10499" width="29.5703125" style="403" customWidth="1"/>
    <col min="10500" max="10500" width="6.5703125" style="403" customWidth="1"/>
    <col min="10501" max="10501" width="10.5703125" style="403" customWidth="1"/>
    <col min="10502" max="10502" width="16.5703125" style="403" customWidth="1"/>
    <col min="10503" max="10503" width="9.140625" style="403" customWidth="1"/>
    <col min="10504" max="10743" width="9.140625" style="403"/>
    <col min="10744" max="10744" width="3.5703125" style="403" customWidth="1"/>
    <col min="10745" max="10745" width="29.5703125" style="403" customWidth="1"/>
    <col min="10746" max="10746" width="6.42578125" style="403" customWidth="1"/>
    <col min="10747" max="10747" width="9.42578125" style="403" bestFit="1" customWidth="1"/>
    <col min="10748" max="10748" width="16.5703125" style="403" customWidth="1"/>
    <col min="10749" max="10749" width="3.5703125" style="403" customWidth="1"/>
    <col min="10750" max="10750" width="29.5703125" style="403" customWidth="1"/>
    <col min="10751" max="10751" width="6.5703125" style="403" customWidth="1"/>
    <col min="10752" max="10752" width="10.5703125" style="403" customWidth="1"/>
    <col min="10753" max="10753" width="16.5703125" style="403" customWidth="1"/>
    <col min="10754" max="10754" width="3.5703125" style="403" customWidth="1"/>
    <col min="10755" max="10755" width="29.5703125" style="403" customWidth="1"/>
    <col min="10756" max="10756" width="6.5703125" style="403" customWidth="1"/>
    <col min="10757" max="10757" width="10.5703125" style="403" customWidth="1"/>
    <col min="10758" max="10758" width="16.5703125" style="403" customWidth="1"/>
    <col min="10759" max="10759" width="9.140625" style="403" customWidth="1"/>
    <col min="10760" max="10999" width="9.140625" style="403"/>
    <col min="11000" max="11000" width="3.5703125" style="403" customWidth="1"/>
    <col min="11001" max="11001" width="29.5703125" style="403" customWidth="1"/>
    <col min="11002" max="11002" width="6.42578125" style="403" customWidth="1"/>
    <col min="11003" max="11003" width="9.42578125" style="403" bestFit="1" customWidth="1"/>
    <col min="11004" max="11004" width="16.5703125" style="403" customWidth="1"/>
    <col min="11005" max="11005" width="3.5703125" style="403" customWidth="1"/>
    <col min="11006" max="11006" width="29.5703125" style="403" customWidth="1"/>
    <col min="11007" max="11007" width="6.5703125" style="403" customWidth="1"/>
    <col min="11008" max="11008" width="10.5703125" style="403" customWidth="1"/>
    <col min="11009" max="11009" width="16.5703125" style="403" customWidth="1"/>
    <col min="11010" max="11010" width="3.5703125" style="403" customWidth="1"/>
    <col min="11011" max="11011" width="29.5703125" style="403" customWidth="1"/>
    <col min="11012" max="11012" width="6.5703125" style="403" customWidth="1"/>
    <col min="11013" max="11013" width="10.5703125" style="403" customWidth="1"/>
    <col min="11014" max="11014" width="16.5703125" style="403" customWidth="1"/>
    <col min="11015" max="11015" width="9.140625" style="403" customWidth="1"/>
    <col min="11016" max="11255" width="9.140625" style="403"/>
    <col min="11256" max="11256" width="3.5703125" style="403" customWidth="1"/>
    <col min="11257" max="11257" width="29.5703125" style="403" customWidth="1"/>
    <col min="11258" max="11258" width="6.42578125" style="403" customWidth="1"/>
    <col min="11259" max="11259" width="9.42578125" style="403" bestFit="1" customWidth="1"/>
    <col min="11260" max="11260" width="16.5703125" style="403" customWidth="1"/>
    <col min="11261" max="11261" width="3.5703125" style="403" customWidth="1"/>
    <col min="11262" max="11262" width="29.5703125" style="403" customWidth="1"/>
    <col min="11263" max="11263" width="6.5703125" style="403" customWidth="1"/>
    <col min="11264" max="11264" width="10.5703125" style="403" customWidth="1"/>
    <col min="11265" max="11265" width="16.5703125" style="403" customWidth="1"/>
    <col min="11266" max="11266" width="3.5703125" style="403" customWidth="1"/>
    <col min="11267" max="11267" width="29.5703125" style="403" customWidth="1"/>
    <col min="11268" max="11268" width="6.5703125" style="403" customWidth="1"/>
    <col min="11269" max="11269" width="10.5703125" style="403" customWidth="1"/>
    <col min="11270" max="11270" width="16.5703125" style="403" customWidth="1"/>
    <col min="11271" max="11271" width="9.140625" style="403" customWidth="1"/>
    <col min="11272" max="11511" width="9.140625" style="403"/>
    <col min="11512" max="11512" width="3.5703125" style="403" customWidth="1"/>
    <col min="11513" max="11513" width="29.5703125" style="403" customWidth="1"/>
    <col min="11514" max="11514" width="6.42578125" style="403" customWidth="1"/>
    <col min="11515" max="11515" width="9.42578125" style="403" bestFit="1" customWidth="1"/>
    <col min="11516" max="11516" width="16.5703125" style="403" customWidth="1"/>
    <col min="11517" max="11517" width="3.5703125" style="403" customWidth="1"/>
    <col min="11518" max="11518" width="29.5703125" style="403" customWidth="1"/>
    <col min="11519" max="11519" width="6.5703125" style="403" customWidth="1"/>
    <col min="11520" max="11520" width="10.5703125" style="403" customWidth="1"/>
    <col min="11521" max="11521" width="16.5703125" style="403" customWidth="1"/>
    <col min="11522" max="11522" width="3.5703125" style="403" customWidth="1"/>
    <col min="11523" max="11523" width="29.5703125" style="403" customWidth="1"/>
    <col min="11524" max="11524" width="6.5703125" style="403" customWidth="1"/>
    <col min="11525" max="11525" width="10.5703125" style="403" customWidth="1"/>
    <col min="11526" max="11526" width="16.5703125" style="403" customWidth="1"/>
    <col min="11527" max="11527" width="9.140625" style="403" customWidth="1"/>
    <col min="11528" max="11767" width="9.140625" style="403"/>
    <col min="11768" max="11768" width="3.5703125" style="403" customWidth="1"/>
    <col min="11769" max="11769" width="29.5703125" style="403" customWidth="1"/>
    <col min="11770" max="11770" width="6.42578125" style="403" customWidth="1"/>
    <col min="11771" max="11771" width="9.42578125" style="403" bestFit="1" customWidth="1"/>
    <col min="11772" max="11772" width="16.5703125" style="403" customWidth="1"/>
    <col min="11773" max="11773" width="3.5703125" style="403" customWidth="1"/>
    <col min="11774" max="11774" width="29.5703125" style="403" customWidth="1"/>
    <col min="11775" max="11775" width="6.5703125" style="403" customWidth="1"/>
    <col min="11776" max="11776" width="10.5703125" style="403" customWidth="1"/>
    <col min="11777" max="11777" width="16.5703125" style="403" customWidth="1"/>
    <col min="11778" max="11778" width="3.5703125" style="403" customWidth="1"/>
    <col min="11779" max="11779" width="29.5703125" style="403" customWidth="1"/>
    <col min="11780" max="11780" width="6.5703125" style="403" customWidth="1"/>
    <col min="11781" max="11781" width="10.5703125" style="403" customWidth="1"/>
    <col min="11782" max="11782" width="16.5703125" style="403" customWidth="1"/>
    <col min="11783" max="11783" width="9.140625" style="403" customWidth="1"/>
    <col min="11784" max="12023" width="9.140625" style="403"/>
    <col min="12024" max="12024" width="3.5703125" style="403" customWidth="1"/>
    <col min="12025" max="12025" width="29.5703125" style="403" customWidth="1"/>
    <col min="12026" max="12026" width="6.42578125" style="403" customWidth="1"/>
    <col min="12027" max="12027" width="9.42578125" style="403" bestFit="1" customWidth="1"/>
    <col min="12028" max="12028" width="16.5703125" style="403" customWidth="1"/>
    <col min="12029" max="12029" width="3.5703125" style="403" customWidth="1"/>
    <col min="12030" max="12030" width="29.5703125" style="403" customWidth="1"/>
    <col min="12031" max="12031" width="6.5703125" style="403" customWidth="1"/>
    <col min="12032" max="12032" width="10.5703125" style="403" customWidth="1"/>
    <col min="12033" max="12033" width="16.5703125" style="403" customWidth="1"/>
    <col min="12034" max="12034" width="3.5703125" style="403" customWidth="1"/>
    <col min="12035" max="12035" width="29.5703125" style="403" customWidth="1"/>
    <col min="12036" max="12036" width="6.5703125" style="403" customWidth="1"/>
    <col min="12037" max="12037" width="10.5703125" style="403" customWidth="1"/>
    <col min="12038" max="12038" width="16.5703125" style="403" customWidth="1"/>
    <col min="12039" max="12039" width="9.140625" style="403" customWidth="1"/>
    <col min="12040" max="12279" width="9.140625" style="403"/>
    <col min="12280" max="12280" width="3.5703125" style="403" customWidth="1"/>
    <col min="12281" max="12281" width="29.5703125" style="403" customWidth="1"/>
    <col min="12282" max="12282" width="6.42578125" style="403" customWidth="1"/>
    <col min="12283" max="12283" width="9.42578125" style="403" bestFit="1" customWidth="1"/>
    <col min="12284" max="12284" width="16.5703125" style="403" customWidth="1"/>
    <col min="12285" max="12285" width="3.5703125" style="403" customWidth="1"/>
    <col min="12286" max="12286" width="29.5703125" style="403" customWidth="1"/>
    <col min="12287" max="12287" width="6.5703125" style="403" customWidth="1"/>
    <col min="12288" max="12288" width="10.5703125" style="403" customWidth="1"/>
    <col min="12289" max="12289" width="16.5703125" style="403" customWidth="1"/>
    <col min="12290" max="12290" width="3.5703125" style="403" customWidth="1"/>
    <col min="12291" max="12291" width="29.5703125" style="403" customWidth="1"/>
    <col min="12292" max="12292" width="6.5703125" style="403" customWidth="1"/>
    <col min="12293" max="12293" width="10.5703125" style="403" customWidth="1"/>
    <col min="12294" max="12294" width="16.5703125" style="403" customWidth="1"/>
    <col min="12295" max="12295" width="9.140625" style="403" customWidth="1"/>
    <col min="12296" max="12535" width="9.140625" style="403"/>
    <col min="12536" max="12536" width="3.5703125" style="403" customWidth="1"/>
    <col min="12537" max="12537" width="29.5703125" style="403" customWidth="1"/>
    <col min="12538" max="12538" width="6.42578125" style="403" customWidth="1"/>
    <col min="12539" max="12539" width="9.42578125" style="403" bestFit="1" customWidth="1"/>
    <col min="12540" max="12540" width="16.5703125" style="403" customWidth="1"/>
    <col min="12541" max="12541" width="3.5703125" style="403" customWidth="1"/>
    <col min="12542" max="12542" width="29.5703125" style="403" customWidth="1"/>
    <col min="12543" max="12543" width="6.5703125" style="403" customWidth="1"/>
    <col min="12544" max="12544" width="10.5703125" style="403" customWidth="1"/>
    <col min="12545" max="12545" width="16.5703125" style="403" customWidth="1"/>
    <col min="12546" max="12546" width="3.5703125" style="403" customWidth="1"/>
    <col min="12547" max="12547" width="29.5703125" style="403" customWidth="1"/>
    <col min="12548" max="12548" width="6.5703125" style="403" customWidth="1"/>
    <col min="12549" max="12549" width="10.5703125" style="403" customWidth="1"/>
    <col min="12550" max="12550" width="16.5703125" style="403" customWidth="1"/>
    <col min="12551" max="12551" width="9.140625" style="403" customWidth="1"/>
    <col min="12552" max="12791" width="9.140625" style="403"/>
    <col min="12792" max="12792" width="3.5703125" style="403" customWidth="1"/>
    <col min="12793" max="12793" width="29.5703125" style="403" customWidth="1"/>
    <col min="12794" max="12794" width="6.42578125" style="403" customWidth="1"/>
    <col min="12795" max="12795" width="9.42578125" style="403" bestFit="1" customWidth="1"/>
    <col min="12796" max="12796" width="16.5703125" style="403" customWidth="1"/>
    <col min="12797" max="12797" width="3.5703125" style="403" customWidth="1"/>
    <col min="12798" max="12798" width="29.5703125" style="403" customWidth="1"/>
    <col min="12799" max="12799" width="6.5703125" style="403" customWidth="1"/>
    <col min="12800" max="12800" width="10.5703125" style="403" customWidth="1"/>
    <col min="12801" max="12801" width="16.5703125" style="403" customWidth="1"/>
    <col min="12802" max="12802" width="3.5703125" style="403" customWidth="1"/>
    <col min="12803" max="12803" width="29.5703125" style="403" customWidth="1"/>
    <col min="12804" max="12804" width="6.5703125" style="403" customWidth="1"/>
    <col min="12805" max="12805" width="10.5703125" style="403" customWidth="1"/>
    <col min="12806" max="12806" width="16.5703125" style="403" customWidth="1"/>
    <col min="12807" max="12807" width="9.140625" style="403" customWidth="1"/>
    <col min="12808" max="13047" width="9.140625" style="403"/>
    <col min="13048" max="13048" width="3.5703125" style="403" customWidth="1"/>
    <col min="13049" max="13049" width="29.5703125" style="403" customWidth="1"/>
    <col min="13050" max="13050" width="6.42578125" style="403" customWidth="1"/>
    <col min="13051" max="13051" width="9.42578125" style="403" bestFit="1" customWidth="1"/>
    <col min="13052" max="13052" width="16.5703125" style="403" customWidth="1"/>
    <col min="13053" max="13053" width="3.5703125" style="403" customWidth="1"/>
    <col min="13054" max="13054" width="29.5703125" style="403" customWidth="1"/>
    <col min="13055" max="13055" width="6.5703125" style="403" customWidth="1"/>
    <col min="13056" max="13056" width="10.5703125" style="403" customWidth="1"/>
    <col min="13057" max="13057" width="16.5703125" style="403" customWidth="1"/>
    <col min="13058" max="13058" width="3.5703125" style="403" customWidth="1"/>
    <col min="13059" max="13059" width="29.5703125" style="403" customWidth="1"/>
    <col min="13060" max="13060" width="6.5703125" style="403" customWidth="1"/>
    <col min="13061" max="13061" width="10.5703125" style="403" customWidth="1"/>
    <col min="13062" max="13062" width="16.5703125" style="403" customWidth="1"/>
    <col min="13063" max="13063" width="9.140625" style="403" customWidth="1"/>
    <col min="13064" max="13303" width="9.140625" style="403"/>
    <col min="13304" max="13304" width="3.5703125" style="403" customWidth="1"/>
    <col min="13305" max="13305" width="29.5703125" style="403" customWidth="1"/>
    <col min="13306" max="13306" width="6.42578125" style="403" customWidth="1"/>
    <col min="13307" max="13307" width="9.42578125" style="403" bestFit="1" customWidth="1"/>
    <col min="13308" max="13308" width="16.5703125" style="403" customWidth="1"/>
    <col min="13309" max="13309" width="3.5703125" style="403" customWidth="1"/>
    <col min="13310" max="13310" width="29.5703125" style="403" customWidth="1"/>
    <col min="13311" max="13311" width="6.5703125" style="403" customWidth="1"/>
    <col min="13312" max="13312" width="10.5703125" style="403" customWidth="1"/>
    <col min="13313" max="13313" width="16.5703125" style="403" customWidth="1"/>
    <col min="13314" max="13314" width="3.5703125" style="403" customWidth="1"/>
    <col min="13315" max="13315" width="29.5703125" style="403" customWidth="1"/>
    <col min="13316" max="13316" width="6.5703125" style="403" customWidth="1"/>
    <col min="13317" max="13317" width="10.5703125" style="403" customWidth="1"/>
    <col min="13318" max="13318" width="16.5703125" style="403" customWidth="1"/>
    <col min="13319" max="13319" width="9.140625" style="403" customWidth="1"/>
    <col min="13320" max="13559" width="9.140625" style="403"/>
    <col min="13560" max="13560" width="3.5703125" style="403" customWidth="1"/>
    <col min="13561" max="13561" width="29.5703125" style="403" customWidth="1"/>
    <col min="13562" max="13562" width="6.42578125" style="403" customWidth="1"/>
    <col min="13563" max="13563" width="9.42578125" style="403" bestFit="1" customWidth="1"/>
    <col min="13564" max="13564" width="16.5703125" style="403" customWidth="1"/>
    <col min="13565" max="13565" width="3.5703125" style="403" customWidth="1"/>
    <col min="13566" max="13566" width="29.5703125" style="403" customWidth="1"/>
    <col min="13567" max="13567" width="6.5703125" style="403" customWidth="1"/>
    <col min="13568" max="13568" width="10.5703125" style="403" customWidth="1"/>
    <col min="13569" max="13569" width="16.5703125" style="403" customWidth="1"/>
    <col min="13570" max="13570" width="3.5703125" style="403" customWidth="1"/>
    <col min="13571" max="13571" width="29.5703125" style="403" customWidth="1"/>
    <col min="13572" max="13572" width="6.5703125" style="403" customWidth="1"/>
    <col min="13573" max="13573" width="10.5703125" style="403" customWidth="1"/>
    <col min="13574" max="13574" width="16.5703125" style="403" customWidth="1"/>
    <col min="13575" max="13575" width="9.140625" style="403" customWidth="1"/>
    <col min="13576" max="13815" width="9.140625" style="403"/>
    <col min="13816" max="13816" width="3.5703125" style="403" customWidth="1"/>
    <col min="13817" max="13817" width="29.5703125" style="403" customWidth="1"/>
    <col min="13818" max="13818" width="6.42578125" style="403" customWidth="1"/>
    <col min="13819" max="13819" width="9.42578125" style="403" bestFit="1" customWidth="1"/>
    <col min="13820" max="13820" width="16.5703125" style="403" customWidth="1"/>
    <col min="13821" max="13821" width="3.5703125" style="403" customWidth="1"/>
    <col min="13822" max="13822" width="29.5703125" style="403" customWidth="1"/>
    <col min="13823" max="13823" width="6.5703125" style="403" customWidth="1"/>
    <col min="13824" max="13824" width="10.5703125" style="403" customWidth="1"/>
    <col min="13825" max="13825" width="16.5703125" style="403" customWidth="1"/>
    <col min="13826" max="13826" width="3.5703125" style="403" customWidth="1"/>
    <col min="13827" max="13827" width="29.5703125" style="403" customWidth="1"/>
    <col min="13828" max="13828" width="6.5703125" style="403" customWidth="1"/>
    <col min="13829" max="13829" width="10.5703125" style="403" customWidth="1"/>
    <col min="13830" max="13830" width="16.5703125" style="403" customWidth="1"/>
    <col min="13831" max="13831" width="9.140625" style="403" customWidth="1"/>
    <col min="13832" max="14071" width="9.140625" style="403"/>
    <col min="14072" max="14072" width="3.5703125" style="403" customWidth="1"/>
    <col min="14073" max="14073" width="29.5703125" style="403" customWidth="1"/>
    <col min="14074" max="14074" width="6.42578125" style="403" customWidth="1"/>
    <col min="14075" max="14075" width="9.42578125" style="403" bestFit="1" customWidth="1"/>
    <col min="14076" max="14076" width="16.5703125" style="403" customWidth="1"/>
    <col min="14077" max="14077" width="3.5703125" style="403" customWidth="1"/>
    <col min="14078" max="14078" width="29.5703125" style="403" customWidth="1"/>
    <col min="14079" max="14079" width="6.5703125" style="403" customWidth="1"/>
    <col min="14080" max="14080" width="10.5703125" style="403" customWidth="1"/>
    <col min="14081" max="14081" width="16.5703125" style="403" customWidth="1"/>
    <col min="14082" max="14082" width="3.5703125" style="403" customWidth="1"/>
    <col min="14083" max="14083" width="29.5703125" style="403" customWidth="1"/>
    <col min="14084" max="14084" width="6.5703125" style="403" customWidth="1"/>
    <col min="14085" max="14085" width="10.5703125" style="403" customWidth="1"/>
    <col min="14086" max="14086" width="16.5703125" style="403" customWidth="1"/>
    <col min="14087" max="14087" width="9.140625" style="403" customWidth="1"/>
    <col min="14088" max="14327" width="9.140625" style="403"/>
    <col min="14328" max="14328" width="3.5703125" style="403" customWidth="1"/>
    <col min="14329" max="14329" width="29.5703125" style="403" customWidth="1"/>
    <col min="14330" max="14330" width="6.42578125" style="403" customWidth="1"/>
    <col min="14331" max="14331" width="9.42578125" style="403" bestFit="1" customWidth="1"/>
    <col min="14332" max="14332" width="16.5703125" style="403" customWidth="1"/>
    <col min="14333" max="14333" width="3.5703125" style="403" customWidth="1"/>
    <col min="14334" max="14334" width="29.5703125" style="403" customWidth="1"/>
    <col min="14335" max="14335" width="6.5703125" style="403" customWidth="1"/>
    <col min="14336" max="14336" width="10.5703125" style="403" customWidth="1"/>
    <col min="14337" max="14337" width="16.5703125" style="403" customWidth="1"/>
    <col min="14338" max="14338" width="3.5703125" style="403" customWidth="1"/>
    <col min="14339" max="14339" width="29.5703125" style="403" customWidth="1"/>
    <col min="14340" max="14340" width="6.5703125" style="403" customWidth="1"/>
    <col min="14341" max="14341" width="10.5703125" style="403" customWidth="1"/>
    <col min="14342" max="14342" width="16.5703125" style="403" customWidth="1"/>
    <col min="14343" max="14343" width="9.140625" style="403" customWidth="1"/>
    <col min="14344" max="14583" width="9.140625" style="403"/>
    <col min="14584" max="14584" width="3.5703125" style="403" customWidth="1"/>
    <col min="14585" max="14585" width="29.5703125" style="403" customWidth="1"/>
    <col min="14586" max="14586" width="6.42578125" style="403" customWidth="1"/>
    <col min="14587" max="14587" width="9.42578125" style="403" bestFit="1" customWidth="1"/>
    <col min="14588" max="14588" width="16.5703125" style="403" customWidth="1"/>
    <col min="14589" max="14589" width="3.5703125" style="403" customWidth="1"/>
    <col min="14590" max="14590" width="29.5703125" style="403" customWidth="1"/>
    <col min="14591" max="14591" width="6.5703125" style="403" customWidth="1"/>
    <col min="14592" max="14592" width="10.5703125" style="403" customWidth="1"/>
    <col min="14593" max="14593" width="16.5703125" style="403" customWidth="1"/>
    <col min="14594" max="14594" width="3.5703125" style="403" customWidth="1"/>
    <col min="14595" max="14595" width="29.5703125" style="403" customWidth="1"/>
    <col min="14596" max="14596" width="6.5703125" style="403" customWidth="1"/>
    <col min="14597" max="14597" width="10.5703125" style="403" customWidth="1"/>
    <col min="14598" max="14598" width="16.5703125" style="403" customWidth="1"/>
    <col min="14599" max="14599" width="9.140625" style="403" customWidth="1"/>
    <col min="14600" max="14839" width="9.140625" style="403"/>
    <col min="14840" max="14840" width="3.5703125" style="403" customWidth="1"/>
    <col min="14841" max="14841" width="29.5703125" style="403" customWidth="1"/>
    <col min="14842" max="14842" width="6.42578125" style="403" customWidth="1"/>
    <col min="14843" max="14843" width="9.42578125" style="403" bestFit="1" customWidth="1"/>
    <col min="14844" max="14844" width="16.5703125" style="403" customWidth="1"/>
    <col min="14845" max="14845" width="3.5703125" style="403" customWidth="1"/>
    <col min="14846" max="14846" width="29.5703125" style="403" customWidth="1"/>
    <col min="14847" max="14847" width="6.5703125" style="403" customWidth="1"/>
    <col min="14848" max="14848" width="10.5703125" style="403" customWidth="1"/>
    <col min="14849" max="14849" width="16.5703125" style="403" customWidth="1"/>
    <col min="14850" max="14850" width="3.5703125" style="403" customWidth="1"/>
    <col min="14851" max="14851" width="29.5703125" style="403" customWidth="1"/>
    <col min="14852" max="14852" width="6.5703125" style="403" customWidth="1"/>
    <col min="14853" max="14853" width="10.5703125" style="403" customWidth="1"/>
    <col min="14854" max="14854" width="16.5703125" style="403" customWidth="1"/>
    <col min="14855" max="14855" width="9.140625" style="403" customWidth="1"/>
    <col min="14856" max="15095" width="9.140625" style="403"/>
    <col min="15096" max="15096" width="3.5703125" style="403" customWidth="1"/>
    <col min="15097" max="15097" width="29.5703125" style="403" customWidth="1"/>
    <col min="15098" max="15098" width="6.42578125" style="403" customWidth="1"/>
    <col min="15099" max="15099" width="9.42578125" style="403" bestFit="1" customWidth="1"/>
    <col min="15100" max="15100" width="16.5703125" style="403" customWidth="1"/>
    <col min="15101" max="15101" width="3.5703125" style="403" customWidth="1"/>
    <col min="15102" max="15102" width="29.5703125" style="403" customWidth="1"/>
    <col min="15103" max="15103" width="6.5703125" style="403" customWidth="1"/>
    <col min="15104" max="15104" width="10.5703125" style="403" customWidth="1"/>
    <col min="15105" max="15105" width="16.5703125" style="403" customWidth="1"/>
    <col min="15106" max="15106" width="3.5703125" style="403" customWidth="1"/>
    <col min="15107" max="15107" width="29.5703125" style="403" customWidth="1"/>
    <col min="15108" max="15108" width="6.5703125" style="403" customWidth="1"/>
    <col min="15109" max="15109" width="10.5703125" style="403" customWidth="1"/>
    <col min="15110" max="15110" width="16.5703125" style="403" customWidth="1"/>
    <col min="15111" max="15111" width="9.140625" style="403" customWidth="1"/>
    <col min="15112" max="15351" width="9.140625" style="403"/>
    <col min="15352" max="15352" width="3.5703125" style="403" customWidth="1"/>
    <col min="15353" max="15353" width="29.5703125" style="403" customWidth="1"/>
    <col min="15354" max="15354" width="6.42578125" style="403" customWidth="1"/>
    <col min="15355" max="15355" width="9.42578125" style="403" bestFit="1" customWidth="1"/>
    <col min="15356" max="15356" width="16.5703125" style="403" customWidth="1"/>
    <col min="15357" max="15357" width="3.5703125" style="403" customWidth="1"/>
    <col min="15358" max="15358" width="29.5703125" style="403" customWidth="1"/>
    <col min="15359" max="15359" width="6.5703125" style="403" customWidth="1"/>
    <col min="15360" max="15360" width="10.5703125" style="403" customWidth="1"/>
    <col min="15361" max="15361" width="16.5703125" style="403" customWidth="1"/>
    <col min="15362" max="15362" width="3.5703125" style="403" customWidth="1"/>
    <col min="15363" max="15363" width="29.5703125" style="403" customWidth="1"/>
    <col min="15364" max="15364" width="6.5703125" style="403" customWidth="1"/>
    <col min="15365" max="15365" width="10.5703125" style="403" customWidth="1"/>
    <col min="15366" max="15366" width="16.5703125" style="403" customWidth="1"/>
    <col min="15367" max="15367" width="9.140625" style="403" customWidth="1"/>
    <col min="15368" max="15607" width="9.140625" style="403"/>
    <col min="15608" max="15608" width="3.5703125" style="403" customWidth="1"/>
    <col min="15609" max="15609" width="29.5703125" style="403" customWidth="1"/>
    <col min="15610" max="15610" width="6.42578125" style="403" customWidth="1"/>
    <col min="15611" max="15611" width="9.42578125" style="403" bestFit="1" customWidth="1"/>
    <col min="15612" max="15612" width="16.5703125" style="403" customWidth="1"/>
    <col min="15613" max="15613" width="3.5703125" style="403" customWidth="1"/>
    <col min="15614" max="15614" width="29.5703125" style="403" customWidth="1"/>
    <col min="15615" max="15615" width="6.5703125" style="403" customWidth="1"/>
    <col min="15616" max="15616" width="10.5703125" style="403" customWidth="1"/>
    <col min="15617" max="15617" width="16.5703125" style="403" customWidth="1"/>
    <col min="15618" max="15618" width="3.5703125" style="403" customWidth="1"/>
    <col min="15619" max="15619" width="29.5703125" style="403" customWidth="1"/>
    <col min="15620" max="15620" width="6.5703125" style="403" customWidth="1"/>
    <col min="15621" max="15621" width="10.5703125" style="403" customWidth="1"/>
    <col min="15622" max="15622" width="16.5703125" style="403" customWidth="1"/>
    <col min="15623" max="15623" width="9.140625" style="403" customWidth="1"/>
    <col min="15624" max="15863" width="9.140625" style="403"/>
    <col min="15864" max="15864" width="3.5703125" style="403" customWidth="1"/>
    <col min="15865" max="15865" width="29.5703125" style="403" customWidth="1"/>
    <col min="15866" max="15866" width="6.42578125" style="403" customWidth="1"/>
    <col min="15867" max="15867" width="9.42578125" style="403" bestFit="1" customWidth="1"/>
    <col min="15868" max="15868" width="16.5703125" style="403" customWidth="1"/>
    <col min="15869" max="15869" width="3.5703125" style="403" customWidth="1"/>
    <col min="15870" max="15870" width="29.5703125" style="403" customWidth="1"/>
    <col min="15871" max="15871" width="6.5703125" style="403" customWidth="1"/>
    <col min="15872" max="15872" width="10.5703125" style="403" customWidth="1"/>
    <col min="15873" max="15873" width="16.5703125" style="403" customWidth="1"/>
    <col min="15874" max="15874" width="3.5703125" style="403" customWidth="1"/>
    <col min="15875" max="15875" width="29.5703125" style="403" customWidth="1"/>
    <col min="15876" max="15876" width="6.5703125" style="403" customWidth="1"/>
    <col min="15877" max="15877" width="10.5703125" style="403" customWidth="1"/>
    <col min="15878" max="15878" width="16.5703125" style="403" customWidth="1"/>
    <col min="15879" max="15879" width="9.140625" style="403" customWidth="1"/>
    <col min="15880" max="16119" width="9.140625" style="403"/>
    <col min="16120" max="16120" width="3.5703125" style="403" customWidth="1"/>
    <col min="16121" max="16121" width="29.5703125" style="403" customWidth="1"/>
    <col min="16122" max="16122" width="6.42578125" style="403" customWidth="1"/>
    <col min="16123" max="16123" width="9.42578125" style="403" bestFit="1" customWidth="1"/>
    <col min="16124" max="16124" width="16.5703125" style="403" customWidth="1"/>
    <col min="16125" max="16125" width="3.5703125" style="403" customWidth="1"/>
    <col min="16126" max="16126" width="29.5703125" style="403" customWidth="1"/>
    <col min="16127" max="16127" width="6.5703125" style="403" customWidth="1"/>
    <col min="16128" max="16128" width="10.5703125" style="403" customWidth="1"/>
    <col min="16129" max="16129" width="16.5703125" style="403" customWidth="1"/>
    <col min="16130" max="16130" width="3.5703125" style="403" customWidth="1"/>
    <col min="16131" max="16131" width="29.5703125" style="403" customWidth="1"/>
    <col min="16132" max="16132" width="6.5703125" style="403" customWidth="1"/>
    <col min="16133" max="16133" width="10.5703125" style="403" customWidth="1"/>
    <col min="16134" max="16134" width="16.5703125" style="403" customWidth="1"/>
    <col min="16135" max="16135" width="9.140625" style="403" customWidth="1"/>
    <col min="16136" max="16384" width="9.140625" style="403"/>
  </cols>
  <sheetData>
    <row r="2" spans="2:14" s="393" customFormat="1" ht="22.5" customHeight="1" x14ac:dyDescent="0.2">
      <c r="B2" s="1023" t="s">
        <v>791</v>
      </c>
      <c r="C2" s="1024"/>
      <c r="D2" s="1024"/>
      <c r="E2" s="1024"/>
      <c r="F2" s="1024"/>
      <c r="G2" s="1039"/>
    </row>
    <row r="3" spans="2:14" x14ac:dyDescent="0.2">
      <c r="B3" s="1183" t="s">
        <v>683</v>
      </c>
      <c r="C3" s="1183"/>
      <c r="D3" s="1183"/>
      <c r="E3" s="1183"/>
      <c r="F3" s="1183"/>
      <c r="G3" s="1183"/>
      <c r="I3" s="1183" t="str">
        <f>B3</f>
        <v>AQUECIMENTO SOLAR DE ÁGUA</v>
      </c>
      <c r="J3" s="1183"/>
      <c r="K3" s="1183"/>
      <c r="L3" s="1183"/>
      <c r="M3" s="1183"/>
      <c r="N3" s="1183"/>
    </row>
    <row r="4" spans="2:14" x14ac:dyDescent="0.2">
      <c r="B4" s="1183" t="s">
        <v>735</v>
      </c>
      <c r="C4" s="1183"/>
      <c r="D4" s="1183"/>
      <c r="E4" s="1183"/>
      <c r="F4" s="1183"/>
      <c r="G4" s="1183"/>
      <c r="I4" s="1182" t="s">
        <v>736</v>
      </c>
      <c r="J4" s="1182"/>
      <c r="K4" s="1182"/>
      <c r="L4" s="1182"/>
      <c r="M4" s="1182"/>
      <c r="N4" s="1182"/>
    </row>
    <row r="5" spans="2:14" x14ac:dyDescent="0.2">
      <c r="B5" s="241"/>
      <c r="C5" s="242" t="s">
        <v>553</v>
      </c>
      <c r="D5" s="1179"/>
      <c r="E5" s="1179"/>
      <c r="F5" s="1179"/>
      <c r="G5" s="1180"/>
      <c r="I5" s="243">
        <v>1</v>
      </c>
      <c r="J5" s="1181" t="s">
        <v>554</v>
      </c>
      <c r="K5" s="1181"/>
      <c r="L5" s="244"/>
      <c r="M5" s="245" t="s">
        <v>74</v>
      </c>
      <c r="N5" s="246"/>
    </row>
    <row r="6" spans="2:14" x14ac:dyDescent="0.2">
      <c r="B6" s="241"/>
      <c r="C6" s="247" t="s">
        <v>555</v>
      </c>
      <c r="D6" s="1179"/>
      <c r="E6" s="1179"/>
      <c r="F6" s="1179"/>
      <c r="G6" s="1180"/>
      <c r="I6" s="243">
        <v>2</v>
      </c>
      <c r="J6" s="1181" t="s">
        <v>556</v>
      </c>
      <c r="K6" s="1181"/>
      <c r="L6" s="244"/>
      <c r="M6" s="245" t="s">
        <v>71</v>
      </c>
      <c r="N6" s="246"/>
    </row>
    <row r="7" spans="2:14" ht="18" x14ac:dyDescent="0.2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81" t="s">
        <v>560</v>
      </c>
      <c r="K7" s="1181"/>
      <c r="L7" s="250" t="s">
        <v>361</v>
      </c>
      <c r="M7" s="245" t="s">
        <v>72</v>
      </c>
      <c r="N7" s="253"/>
    </row>
    <row r="8" spans="2:14" ht="18" x14ac:dyDescent="0.2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81" t="s">
        <v>563</v>
      </c>
      <c r="K8" s="1181"/>
      <c r="L8" s="250" t="s">
        <v>361</v>
      </c>
      <c r="M8" s="245" t="s">
        <v>564</v>
      </c>
      <c r="N8" s="254"/>
    </row>
    <row r="9" spans="2:14" x14ac:dyDescent="0.2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81" t="s">
        <v>379</v>
      </c>
      <c r="K9" s="1181"/>
      <c r="L9" s="244"/>
      <c r="M9" s="245" t="s">
        <v>65</v>
      </c>
      <c r="N9" s="257">
        <f>IF(OR(N17="",N18="",N19=""),0.1,((N17*N18)/(N19*180)))</f>
        <v>0.1</v>
      </c>
    </row>
    <row r="10" spans="2:14" ht="17.25" x14ac:dyDescent="0.2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81" t="s">
        <v>568</v>
      </c>
      <c r="K10" s="1181"/>
      <c r="L10" s="244"/>
      <c r="M10" s="261" t="s">
        <v>68</v>
      </c>
      <c r="N10" s="257">
        <v>0.6</v>
      </c>
    </row>
    <row r="11" spans="2:14" ht="17.25" x14ac:dyDescent="0.2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81" t="s">
        <v>570</v>
      </c>
      <c r="K11" s="1181"/>
      <c r="L11" s="244"/>
      <c r="M11" s="245" t="s">
        <v>139</v>
      </c>
      <c r="N11" s="246"/>
    </row>
    <row r="12" spans="2:14" ht="18" x14ac:dyDescent="0.2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81" t="s">
        <v>573</v>
      </c>
      <c r="K12" s="1181"/>
      <c r="L12" s="250" t="s">
        <v>574</v>
      </c>
      <c r="M12" s="245" t="s">
        <v>70</v>
      </c>
      <c r="N12" s="246"/>
    </row>
    <row r="13" spans="2:14" x14ac:dyDescent="0.2">
      <c r="B13" s="1182" t="s">
        <v>737</v>
      </c>
      <c r="C13" s="1182"/>
      <c r="D13" s="1182"/>
      <c r="E13" s="1182"/>
      <c r="F13" s="1182"/>
      <c r="G13" s="1182"/>
      <c r="I13" s="243"/>
      <c r="J13" s="1181" t="s">
        <v>575</v>
      </c>
      <c r="K13" s="1181"/>
      <c r="L13" s="250" t="s">
        <v>576</v>
      </c>
      <c r="M13" s="245" t="s">
        <v>73</v>
      </c>
      <c r="N13" s="246"/>
    </row>
    <row r="14" spans="2:14" x14ac:dyDescent="0.2">
      <c r="B14" s="241"/>
      <c r="C14" s="247" t="s">
        <v>577</v>
      </c>
      <c r="D14" s="1179"/>
      <c r="E14" s="1179"/>
      <c r="F14" s="1179"/>
      <c r="G14" s="1180"/>
      <c r="I14" s="243"/>
      <c r="J14" s="1181" t="s">
        <v>578</v>
      </c>
      <c r="K14" s="1181"/>
      <c r="L14" s="244"/>
      <c r="M14" s="1176">
        <v>24</v>
      </c>
      <c r="N14" s="1177"/>
    </row>
    <row r="15" spans="2:14" x14ac:dyDescent="0.2">
      <c r="B15" s="241"/>
      <c r="C15" s="247" t="s">
        <v>579</v>
      </c>
      <c r="D15" s="1178"/>
      <c r="E15" s="1179"/>
      <c r="F15" s="1179"/>
      <c r="G15" s="1180"/>
      <c r="I15" s="243"/>
      <c r="J15" s="1181" t="s">
        <v>580</v>
      </c>
      <c r="K15" s="1181"/>
      <c r="L15" s="244"/>
      <c r="M15" s="245" t="s">
        <v>77</v>
      </c>
      <c r="N15" s="257">
        <f>Apoio!C86</f>
        <v>0.5</v>
      </c>
    </row>
    <row r="16" spans="2:14" x14ac:dyDescent="0.2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82" t="s">
        <v>739</v>
      </c>
      <c r="J16" s="1182"/>
      <c r="K16" s="1182"/>
      <c r="L16" s="1182"/>
      <c r="M16" s="1182"/>
      <c r="N16" s="1182"/>
    </row>
    <row r="17" spans="2:14" x14ac:dyDescent="0.2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71" t="s">
        <v>585</v>
      </c>
      <c r="K17" s="1171"/>
      <c r="L17" s="265"/>
      <c r="M17" s="266" t="s">
        <v>69</v>
      </c>
      <c r="N17" s="267"/>
    </row>
    <row r="18" spans="2:14" ht="18" x14ac:dyDescent="0.2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71" t="s">
        <v>573</v>
      </c>
      <c r="K18" s="1171"/>
      <c r="L18" s="269" t="s">
        <v>574</v>
      </c>
      <c r="M18" s="266" t="s">
        <v>70</v>
      </c>
      <c r="N18" s="270"/>
    </row>
    <row r="19" spans="2:14" ht="18" x14ac:dyDescent="0.2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71" t="s">
        <v>130</v>
      </c>
      <c r="K19" s="1171"/>
      <c r="L19" s="265"/>
      <c r="M19" s="266" t="s">
        <v>71</v>
      </c>
      <c r="N19" s="274"/>
    </row>
    <row r="20" spans="2:14" x14ac:dyDescent="0.2">
      <c r="D20" s="403"/>
      <c r="E20" s="403"/>
      <c r="F20" s="403"/>
    </row>
    <row r="21" spans="2:14" x14ac:dyDescent="0.2">
      <c r="B21" s="1099" t="s">
        <v>738</v>
      </c>
      <c r="C21" s="1100"/>
      <c r="D21" s="1100"/>
      <c r="E21" s="1100"/>
      <c r="F21" s="1100"/>
      <c r="G21" s="1101"/>
      <c r="I21" s="1172" t="s">
        <v>589</v>
      </c>
      <c r="J21" s="1173"/>
      <c r="K21" s="1172" t="s">
        <v>590</v>
      </c>
      <c r="L21" s="1173"/>
    </row>
    <row r="22" spans="2:14" x14ac:dyDescent="0.2">
      <c r="B22" s="181"/>
      <c r="C22" s="206"/>
      <c r="D22" s="206"/>
      <c r="E22" s="206"/>
      <c r="F22" s="204"/>
      <c r="G22" s="184" t="s">
        <v>31</v>
      </c>
      <c r="I22" s="1174" t="s">
        <v>591</v>
      </c>
      <c r="J22" s="1175"/>
      <c r="K22" s="1174" t="s">
        <v>592</v>
      </c>
      <c r="L22" s="1175"/>
    </row>
    <row r="23" spans="2:14" x14ac:dyDescent="0.2">
      <c r="B23" s="1136">
        <v>9</v>
      </c>
      <c r="C23" s="207" t="s">
        <v>216</v>
      </c>
      <c r="D23" s="275"/>
      <c r="E23" s="1163" t="s">
        <v>382</v>
      </c>
      <c r="F23" s="1165" t="s">
        <v>35</v>
      </c>
      <c r="G23" s="1169">
        <f>(N7*N5*N11*N12*N10*365)/(60*1000000)</f>
        <v>0</v>
      </c>
      <c r="I23" s="1162">
        <v>100</v>
      </c>
      <c r="J23" s="1162"/>
      <c r="K23" s="1162" t="s">
        <v>593</v>
      </c>
      <c r="L23" s="1162"/>
    </row>
    <row r="24" spans="2:14" x14ac:dyDescent="0.2">
      <c r="B24" s="1138"/>
      <c r="C24" s="209" t="s">
        <v>400</v>
      </c>
      <c r="D24" s="210">
        <f>CEE</f>
        <v>336.15758536707318</v>
      </c>
      <c r="E24" s="1164"/>
      <c r="F24" s="1166"/>
      <c r="G24" s="1170"/>
      <c r="I24" s="1162">
        <v>150</v>
      </c>
      <c r="J24" s="1162"/>
      <c r="K24" s="1162" t="s">
        <v>594</v>
      </c>
      <c r="L24" s="1162"/>
    </row>
    <row r="25" spans="2:14" x14ac:dyDescent="0.2">
      <c r="B25" s="1136">
        <v>10</v>
      </c>
      <c r="C25" s="207" t="s">
        <v>217</v>
      </c>
      <c r="D25" s="275"/>
      <c r="E25" s="1163" t="s">
        <v>368</v>
      </c>
      <c r="F25" s="1165" t="s">
        <v>37</v>
      </c>
      <c r="G25" s="1167">
        <f>(N5*N6*N9*(N7-N8))/1000</f>
        <v>0</v>
      </c>
      <c r="I25" s="1162">
        <v>200</v>
      </c>
      <c r="J25" s="1162"/>
      <c r="K25" s="1162" t="s">
        <v>595</v>
      </c>
      <c r="L25" s="1162"/>
    </row>
    <row r="26" spans="2:14" x14ac:dyDescent="0.2">
      <c r="B26" s="1138"/>
      <c r="C26" s="209" t="s">
        <v>397</v>
      </c>
      <c r="D26" s="210">
        <f>CED</f>
        <v>1182.47064</v>
      </c>
      <c r="E26" s="1164"/>
      <c r="F26" s="1166"/>
      <c r="G26" s="1168"/>
      <c r="I26" s="1162">
        <v>300</v>
      </c>
      <c r="J26" s="1162"/>
      <c r="K26" s="1162" t="s">
        <v>596</v>
      </c>
      <c r="L26" s="1162"/>
    </row>
    <row r="27" spans="2:14" ht="18" x14ac:dyDescent="0.2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62">
        <v>400</v>
      </c>
      <c r="J27" s="1162"/>
      <c r="K27" s="1162" t="s">
        <v>598</v>
      </c>
      <c r="L27" s="1162"/>
    </row>
    <row r="28" spans="2:14" s="393" customFormat="1" x14ac:dyDescent="0.2">
      <c r="B28" s="392"/>
      <c r="F28" s="394"/>
      <c r="G28" s="395"/>
    </row>
    <row r="29" spans="2:14" s="393" customFormat="1" ht="18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8" x14ac:dyDescent="0.35">
      <c r="B30" s="392"/>
      <c r="E30" s="333" t="s">
        <v>830</v>
      </c>
      <c r="F30" s="323"/>
      <c r="G30" s="176">
        <f>RCB!J9</f>
        <v>0</v>
      </c>
    </row>
    <row r="33" spans="2:13" x14ac:dyDescent="0.2">
      <c r="B33" s="1077" t="s">
        <v>782</v>
      </c>
      <c r="C33" s="1078"/>
      <c r="D33" s="1078"/>
      <c r="E33" s="1078"/>
      <c r="F33" s="1078"/>
      <c r="G33" s="1079"/>
      <c r="L33" s="404"/>
      <c r="M33" s="403"/>
    </row>
    <row r="34" spans="2:13" x14ac:dyDescent="0.2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4" t="s">
        <v>964</v>
      </c>
      <c r="E2" s="1024"/>
      <c r="F2" s="1024"/>
      <c r="G2" s="1024"/>
      <c r="H2" s="1024"/>
      <c r="I2" s="1024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0"/>
      <c r="D8" s="1111"/>
      <c r="E8" s="1111"/>
      <c r="F8" s="1111"/>
      <c r="G8" s="111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0"/>
      <c r="D9" s="1111"/>
      <c r="E9" s="1111"/>
      <c r="F9" s="1111"/>
      <c r="G9" s="111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0"/>
      <c r="D10" s="1111"/>
      <c r="E10" s="1111"/>
      <c r="F10" s="1111"/>
      <c r="G10" s="111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0"/>
      <c r="D11" s="1111"/>
      <c r="E11" s="1111"/>
      <c r="F11" s="1111"/>
      <c r="G11" s="111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0"/>
      <c r="D12" s="1111"/>
      <c r="E12" s="1111"/>
      <c r="F12" s="1111"/>
      <c r="G12" s="111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0"/>
      <c r="D15" s="1111"/>
      <c r="E15" s="1111"/>
      <c r="F15" s="1111"/>
      <c r="G15" s="1111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0"/>
      <c r="D20" s="1111"/>
      <c r="E20" s="1111"/>
      <c r="F20" s="1111"/>
      <c r="G20" s="111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3" t="s">
        <v>288</v>
      </c>
      <c r="D48" s="1114"/>
      <c r="E48" s="1114"/>
      <c r="F48" s="1114"/>
      <c r="G48" s="111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">
      <c r="B57" s="1096" t="s">
        <v>923</v>
      </c>
      <c r="C57" s="1097"/>
      <c r="D57" s="1097"/>
      <c r="E57" s="1097"/>
      <c r="F57" s="1097"/>
      <c r="G57" s="1097"/>
      <c r="H57" s="1097"/>
      <c r="I57" s="1097"/>
      <c r="J57" s="1098"/>
      <c r="K57" s="1046" t="s">
        <v>913</v>
      </c>
      <c r="L57" s="1046"/>
      <c r="M57" s="1046"/>
      <c r="N57" s="1046" t="s">
        <v>913</v>
      </c>
      <c r="O57" s="1046"/>
      <c r="P57" s="1046"/>
    </row>
    <row r="58" spans="2:18" x14ac:dyDescent="0.25">
      <c r="B58" s="1107" t="s">
        <v>291</v>
      </c>
      <c r="C58" s="1108"/>
      <c r="D58" s="1108"/>
      <c r="E58" s="1108"/>
      <c r="F58" s="1108"/>
      <c r="G58" s="1108"/>
      <c r="H58" s="1108"/>
      <c r="I58" s="1108"/>
      <c r="J58" s="110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45" x14ac:dyDescent="0.25">
      <c r="B59" s="316"/>
      <c r="C59" s="1115" t="s">
        <v>293</v>
      </c>
      <c r="D59" s="1115"/>
      <c r="E59" s="1115"/>
      <c r="F59" s="1115"/>
      <c r="G59" s="111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25">
      <c r="B60" s="165">
        <v>1</v>
      </c>
      <c r="C60" s="1112"/>
      <c r="D60" s="1112"/>
      <c r="E60" s="1112"/>
      <c r="F60" s="1112"/>
      <c r="G60" s="1110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25">
      <c r="B61" s="167">
        <v>2</v>
      </c>
      <c r="C61" s="1112"/>
      <c r="D61" s="1112"/>
      <c r="E61" s="1112"/>
      <c r="F61" s="1112"/>
      <c r="G61" s="1110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25">
      <c r="B62" s="165">
        <v>3</v>
      </c>
      <c r="C62" s="1112"/>
      <c r="D62" s="1112"/>
      <c r="E62" s="1112"/>
      <c r="F62" s="1112"/>
      <c r="G62" s="1110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25">
      <c r="B63" s="167">
        <v>4</v>
      </c>
      <c r="C63" s="1112"/>
      <c r="D63" s="1112"/>
      <c r="E63" s="1112"/>
      <c r="F63" s="1112"/>
      <c r="G63" s="1110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25">
      <c r="B64" s="165">
        <v>5</v>
      </c>
      <c r="C64" s="1112"/>
      <c r="D64" s="1112"/>
      <c r="E64" s="1112"/>
      <c r="F64" s="1112"/>
      <c r="G64" s="1110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5"/>
      <c r="L66" s="495"/>
      <c r="M66" s="495"/>
      <c r="N66" s="495"/>
      <c r="O66" s="495"/>
      <c r="P66" s="495"/>
    </row>
    <row r="67" spans="2:17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3"/>
      <c r="L67" s="493"/>
      <c r="M67" s="493"/>
      <c r="N67" s="493"/>
      <c r="O67" s="493"/>
      <c r="P67" s="493"/>
    </row>
    <row r="68" spans="2:17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6"/>
      <c r="L68" s="496"/>
      <c r="M68" s="496"/>
      <c r="N68" s="496"/>
      <c r="O68" s="496"/>
      <c r="P68" s="496"/>
    </row>
    <row r="69" spans="2:17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7"/>
      <c r="L69" s="497"/>
      <c r="M69" s="497"/>
      <c r="N69" s="497"/>
      <c r="O69" s="497"/>
      <c r="P69" s="497"/>
    </row>
    <row r="70" spans="2:17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7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7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7" s="514" customFormat="1" ht="15" customHeight="1" x14ac:dyDescent="0.2">
      <c r="B73" s="1096" t="s">
        <v>923</v>
      </c>
      <c r="C73" s="1097"/>
      <c r="D73" s="1097"/>
      <c r="E73" s="1097"/>
      <c r="F73" s="1097"/>
      <c r="G73" s="1097"/>
      <c r="H73" s="1097"/>
      <c r="I73" s="1097"/>
      <c r="J73" s="1098"/>
      <c r="K73" s="1046" t="s">
        <v>913</v>
      </c>
      <c r="L73" s="1046"/>
      <c r="M73" s="1046"/>
      <c r="N73" s="1046" t="s">
        <v>913</v>
      </c>
      <c r="O73" s="1046"/>
      <c r="P73" s="1046"/>
    </row>
    <row r="74" spans="2:17" ht="15" customHeight="1" x14ac:dyDescent="0.25">
      <c r="B74" s="1107" t="s">
        <v>299</v>
      </c>
      <c r="C74" s="1108"/>
      <c r="D74" s="1108"/>
      <c r="E74" s="1108"/>
      <c r="F74" s="1108"/>
      <c r="G74" s="1108"/>
      <c r="H74" s="1108"/>
      <c r="I74" s="1108"/>
      <c r="J74" s="110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25">
      <c r="B75" s="316"/>
      <c r="C75" s="1103" t="s">
        <v>178</v>
      </c>
      <c r="D75" s="1103"/>
      <c r="E75" s="1103"/>
      <c r="F75" s="1103"/>
      <c r="G75" s="1103"/>
      <c r="H75" s="110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25">
      <c r="B76" s="178">
        <v>1</v>
      </c>
      <c r="C76" s="1105"/>
      <c r="D76" s="1105"/>
      <c r="E76" s="1105"/>
      <c r="F76" s="1105"/>
      <c r="G76" s="1105"/>
      <c r="H76" s="1106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25">
      <c r="B77" s="178">
        <v>2</v>
      </c>
      <c r="C77" s="1105"/>
      <c r="D77" s="1105"/>
      <c r="E77" s="1105"/>
      <c r="F77" s="1105"/>
      <c r="G77" s="1105"/>
      <c r="H77" s="1106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25">
      <c r="B78" s="178">
        <v>3</v>
      </c>
      <c r="C78" s="1105"/>
      <c r="D78" s="1105"/>
      <c r="E78" s="1105"/>
      <c r="F78" s="1105"/>
      <c r="G78" s="1105"/>
      <c r="H78" s="1106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  <c r="Q84" s="676"/>
    </row>
    <row r="85" spans="2:17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  <c r="Q85" s="676"/>
    </row>
    <row r="86" spans="2:17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">
      <c r="B87" s="1096" t="s">
        <v>923</v>
      </c>
      <c r="C87" s="1097"/>
      <c r="D87" s="1097"/>
      <c r="E87" s="1097"/>
      <c r="F87" s="1097"/>
      <c r="G87" s="1097"/>
      <c r="H87" s="1097"/>
      <c r="I87" s="1097"/>
      <c r="J87" s="1098"/>
      <c r="K87" s="1046" t="s">
        <v>913</v>
      </c>
      <c r="L87" s="1046"/>
      <c r="M87" s="1046"/>
      <c r="N87" s="1046" t="s">
        <v>913</v>
      </c>
      <c r="O87" s="1046"/>
      <c r="P87" s="1046"/>
    </row>
    <row r="88" spans="2:17" ht="15" customHeight="1" x14ac:dyDescent="0.25">
      <c r="B88" s="1099" t="s">
        <v>706</v>
      </c>
      <c r="C88" s="1100"/>
      <c r="D88" s="1100"/>
      <c r="E88" s="1100"/>
      <c r="F88" s="1100"/>
      <c r="G88" s="1100"/>
      <c r="H88" s="1100"/>
      <c r="I88" s="1100"/>
      <c r="J88" s="110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25">
      <c r="B89" s="1102" t="s">
        <v>15</v>
      </c>
      <c r="C89" s="1103"/>
      <c r="D89" s="1103"/>
      <c r="E89" s="1103"/>
      <c r="F89" s="1103"/>
      <c r="G89" s="1103"/>
      <c r="H89" s="110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25">
      <c r="B90" s="178">
        <v>1</v>
      </c>
      <c r="C90" s="1105"/>
      <c r="D90" s="1105"/>
      <c r="E90" s="1105"/>
      <c r="F90" s="1105"/>
      <c r="G90" s="1105"/>
      <c r="H90" s="1106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25">
      <c r="B91" s="178">
        <v>2</v>
      </c>
      <c r="C91" s="1105"/>
      <c r="D91" s="1105"/>
      <c r="E91" s="1105"/>
      <c r="F91" s="1105"/>
      <c r="G91" s="1105"/>
      <c r="H91" s="1106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25">
      <c r="B92" s="178">
        <v>3</v>
      </c>
      <c r="C92" s="1105"/>
      <c r="D92" s="1105"/>
      <c r="E92" s="1105"/>
      <c r="F92" s="1105"/>
      <c r="G92" s="1105"/>
      <c r="H92" s="1106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  <c r="Q98" s="676"/>
    </row>
    <row r="99" spans="2:17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  <c r="Q99" s="676"/>
    </row>
    <row r="100" spans="2:17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">
      <c r="B101" s="1096" t="s">
        <v>923</v>
      </c>
      <c r="C101" s="1097"/>
      <c r="D101" s="1097"/>
      <c r="E101" s="1097"/>
      <c r="F101" s="1097"/>
      <c r="G101" s="1097"/>
      <c r="H101" s="1097"/>
      <c r="I101" s="1097"/>
      <c r="J101" s="1098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3" t="s">
        <v>965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EQUIPAMENTOS HOSPITALARES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IF(ISBLANK('HospCusto (ORÇ)'!C8)," ",'HospCusto (ORÇ)'!C8)</f>
        <v xml:space="preserve"> </v>
      </c>
      <c r="D8" s="1149"/>
      <c r="E8" s="1149"/>
      <c r="F8" s="1149"/>
      <c r="G8" s="1121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IF(ISBLANK('HospCusto (ORÇ)'!C9)," ",'HospCusto (ORÇ)'!C9)</f>
        <v xml:space="preserve"> </v>
      </c>
      <c r="D9" s="1149"/>
      <c r="E9" s="1149"/>
      <c r="F9" s="1149"/>
      <c r="G9" s="1121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9" t="str">
        <f t="shared" ref="Q9:Q47" si="3">IF(OR(C9=0,C9=""),"",C9)</f>
        <v xml:space="preserve"> </v>
      </c>
      <c r="R9" s="1119"/>
      <c r="S9" s="1119"/>
      <c r="T9" s="1119"/>
      <c r="U9" s="112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IF(ISBLANK('HospCusto (ORÇ)'!C10)," ",'HospCusto (ORÇ)'!C10)</f>
        <v xml:space="preserve"> </v>
      </c>
      <c r="D10" s="1149"/>
      <c r="E10" s="1149"/>
      <c r="F10" s="1149"/>
      <c r="G10" s="1121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IF(ISBLANK('HospCusto (ORÇ)'!C11)," ",'HospCusto (ORÇ)'!C11)</f>
        <v xml:space="preserve"> </v>
      </c>
      <c r="D11" s="1149"/>
      <c r="E11" s="1149"/>
      <c r="F11" s="1149"/>
      <c r="G11" s="1121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IF(ISBLANK('HospCusto (ORÇ)'!C12)," ",'HospCusto (ORÇ)'!C12)</f>
        <v xml:space="preserve"> </v>
      </c>
      <c r="D12" s="1149"/>
      <c r="E12" s="1149"/>
      <c r="F12" s="1149"/>
      <c r="G12" s="1121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IF(ISBLANK('HospCusto (ORÇ)'!C13)," ",'HospCusto (ORÇ)'!C13)</f>
        <v xml:space="preserve"> </v>
      </c>
      <c r="D13" s="1149"/>
      <c r="E13" s="1149"/>
      <c r="F13" s="1149"/>
      <c r="G13" s="1121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IF(ISBLANK('HospCusto (ORÇ)'!C14)," ",'HospCusto (ORÇ)'!C14)</f>
        <v xml:space="preserve"> </v>
      </c>
      <c r="D14" s="1149"/>
      <c r="E14" s="1149"/>
      <c r="F14" s="1149"/>
      <c r="G14" s="1121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IF(ISBLANK('HospCusto (ORÇ)'!C15)," ",'HospCusto (ORÇ)'!C15)</f>
        <v xml:space="preserve"> </v>
      </c>
      <c r="D15" s="1149"/>
      <c r="E15" s="1149"/>
      <c r="F15" s="1149"/>
      <c r="G15" s="1121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25">
      <c r="B16" s="165">
        <v>9</v>
      </c>
      <c r="C16" s="1149" t="str">
        <f>IF(ISBLANK('HospCusto (ORÇ)'!C16)," ",'HospCusto (ORÇ)'!C16)</f>
        <v xml:space="preserve"> </v>
      </c>
      <c r="D16" s="1149"/>
      <c r="E16" s="1149"/>
      <c r="F16" s="1149"/>
      <c r="G16" s="1121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IF(ISBLANK('HospCusto (ORÇ)'!C17)," ",'HospCusto (ORÇ)'!C17)</f>
        <v xml:space="preserve"> </v>
      </c>
      <c r="D17" s="1149"/>
      <c r="E17" s="1149"/>
      <c r="F17" s="1149"/>
      <c r="G17" s="1121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IF(ISBLANK('HospCusto (ORÇ)'!C18)," ",'HospCusto (ORÇ)'!C18)</f>
        <v xml:space="preserve"> </v>
      </c>
      <c r="D18" s="1149"/>
      <c r="E18" s="1149"/>
      <c r="F18" s="1149"/>
      <c r="G18" s="1121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IF(ISBLANK('HospCusto (ORÇ)'!C19)," ",'HospCusto (ORÇ)'!C19)</f>
        <v xml:space="preserve"> </v>
      </c>
      <c r="D19" s="1149"/>
      <c r="E19" s="1149"/>
      <c r="F19" s="1149"/>
      <c r="G19" s="1121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IF(ISBLANK('HospCusto (ORÇ)'!C20)," ",'HospCusto (ORÇ)'!C20)</f>
        <v xml:space="preserve"> </v>
      </c>
      <c r="D20" s="1149"/>
      <c r="E20" s="1149"/>
      <c r="F20" s="1149"/>
      <c r="G20" s="1121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IF(ISBLANK('HospCusto (ORÇ)'!C21)," ",'HospCusto (ORÇ)'!C21)</f>
        <v xml:space="preserve"> </v>
      </c>
      <c r="D21" s="1149"/>
      <c r="E21" s="1149"/>
      <c r="F21" s="1149"/>
      <c r="G21" s="1121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IF(ISBLANK('HospCusto (ORÇ)'!C22)," ",'HospCusto (ORÇ)'!C22)</f>
        <v xml:space="preserve"> </v>
      </c>
      <c r="D22" s="1149"/>
      <c r="E22" s="1149"/>
      <c r="F22" s="1149"/>
      <c r="G22" s="1121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IF(ISBLANK('HospCusto (ORÇ)'!C23)," ",'HospCusto (ORÇ)'!C23)</f>
        <v xml:space="preserve"> </v>
      </c>
      <c r="D23" s="1149"/>
      <c r="E23" s="1149"/>
      <c r="F23" s="1149"/>
      <c r="G23" s="1121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IF(ISBLANK('HospCusto (ORÇ)'!C24)," ",'HospCusto (ORÇ)'!C24)</f>
        <v xml:space="preserve"> </v>
      </c>
      <c r="D24" s="1149"/>
      <c r="E24" s="1149"/>
      <c r="F24" s="1149"/>
      <c r="G24" s="1121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IF(ISBLANK('HospCusto (ORÇ)'!C25)," ",'HospCusto (ORÇ)'!C25)</f>
        <v xml:space="preserve"> </v>
      </c>
      <c r="D25" s="1149"/>
      <c r="E25" s="1149"/>
      <c r="F25" s="1149"/>
      <c r="G25" s="1121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IF(ISBLANK('HospCusto (ORÇ)'!C26)," ",'HospCusto (ORÇ)'!C26)</f>
        <v xml:space="preserve"> </v>
      </c>
      <c r="D26" s="1149"/>
      <c r="E26" s="1149"/>
      <c r="F26" s="1149"/>
      <c r="G26" s="1121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IF(ISBLANK('HospCusto (ORÇ)'!C27)," ",'HospCusto (ORÇ)'!C27)</f>
        <v xml:space="preserve"> </v>
      </c>
      <c r="D27" s="1149"/>
      <c r="E27" s="1149"/>
      <c r="F27" s="1149"/>
      <c r="G27" s="1121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IF(ISBLANK('HospCusto (ORÇ)'!C28)," ",'HospCusto (ORÇ)'!C28)</f>
        <v xml:space="preserve"> </v>
      </c>
      <c r="D28" s="1149"/>
      <c r="E28" s="1149"/>
      <c r="F28" s="1149"/>
      <c r="G28" s="1121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IF(ISBLANK('HospCusto (ORÇ)'!C29)," ",'HospCusto (ORÇ)'!C29)</f>
        <v xml:space="preserve"> </v>
      </c>
      <c r="D29" s="1149"/>
      <c r="E29" s="1149"/>
      <c r="F29" s="1149"/>
      <c r="G29" s="1121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IF(ISBLANK('HospCusto (ORÇ)'!C30)," ",'HospCusto (ORÇ)'!C30)</f>
        <v xml:space="preserve"> </v>
      </c>
      <c r="D30" s="1149"/>
      <c r="E30" s="1149"/>
      <c r="F30" s="1149"/>
      <c r="G30" s="1121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IF(ISBLANK('HospCusto (ORÇ)'!C31)," ",'HospCusto (ORÇ)'!C31)</f>
        <v xml:space="preserve"> </v>
      </c>
      <c r="D31" s="1149"/>
      <c r="E31" s="1149"/>
      <c r="F31" s="1149"/>
      <c r="G31" s="1121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IF(ISBLANK('HospCusto (ORÇ)'!C32)," ",'HospCusto (ORÇ)'!C32)</f>
        <v xml:space="preserve"> </v>
      </c>
      <c r="D32" s="1149"/>
      <c r="E32" s="1149"/>
      <c r="F32" s="1149"/>
      <c r="G32" s="1121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IF(ISBLANK('HospCusto (ORÇ)'!C33)," ",'HospCusto (ORÇ)'!C33)</f>
        <v xml:space="preserve"> </v>
      </c>
      <c r="D33" s="1149"/>
      <c r="E33" s="1149"/>
      <c r="F33" s="1149"/>
      <c r="G33" s="1121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25">
      <c r="B34" s="165">
        <v>27</v>
      </c>
      <c r="C34" s="1149" t="str">
        <f>IF(ISBLANK('HospCusto (ORÇ)'!C34)," ",'HospCusto (ORÇ)'!C34)</f>
        <v xml:space="preserve"> </v>
      </c>
      <c r="D34" s="1149"/>
      <c r="E34" s="1149"/>
      <c r="F34" s="1149"/>
      <c r="G34" s="1121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IF(ISBLANK('HospCusto (ORÇ)'!C35)," ",'HospCusto (ORÇ)'!C35)</f>
        <v xml:space="preserve"> </v>
      </c>
      <c r="D35" s="1149"/>
      <c r="E35" s="1149"/>
      <c r="F35" s="1149"/>
      <c r="G35" s="1121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IF(ISBLANK('HospCusto (ORÇ)'!C36)," ",'HospCusto (ORÇ)'!C36)</f>
        <v xml:space="preserve"> </v>
      </c>
      <c r="D36" s="1149"/>
      <c r="E36" s="1149"/>
      <c r="F36" s="1149"/>
      <c r="G36" s="1121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IF(ISBLANK('HospCusto (ORÇ)'!C37)," ",'HospCusto (ORÇ)'!C37)</f>
        <v xml:space="preserve"> </v>
      </c>
      <c r="D37" s="1149"/>
      <c r="E37" s="1149"/>
      <c r="F37" s="1149"/>
      <c r="G37" s="1121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IF(ISBLANK('HospCusto (ORÇ)'!C38)," ",'HospCusto (ORÇ)'!C38)</f>
        <v xml:space="preserve"> </v>
      </c>
      <c r="D38" s="1149"/>
      <c r="E38" s="1149"/>
      <c r="F38" s="1149"/>
      <c r="G38" s="1121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IF(ISBLANK('HospCusto (ORÇ)'!C39)," ",'HospCusto (ORÇ)'!C39)</f>
        <v xml:space="preserve"> </v>
      </c>
      <c r="D39" s="1149"/>
      <c r="E39" s="1149"/>
      <c r="F39" s="1149"/>
      <c r="G39" s="1121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IF(ISBLANK('HospCusto (ORÇ)'!C40)," ",'HospCusto (ORÇ)'!C40)</f>
        <v xml:space="preserve"> </v>
      </c>
      <c r="D40" s="1149"/>
      <c r="E40" s="1149"/>
      <c r="F40" s="1149"/>
      <c r="G40" s="1121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IF(ISBLANK('HospCusto (ORÇ)'!C41)," ",'HospCusto (ORÇ)'!C41)</f>
        <v xml:space="preserve"> </v>
      </c>
      <c r="D41" s="1149"/>
      <c r="E41" s="1149"/>
      <c r="F41" s="1149"/>
      <c r="G41" s="1121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IF(ISBLANK('HospCusto (ORÇ)'!C42)," ",'HospCusto (ORÇ)'!C42)</f>
        <v xml:space="preserve"> </v>
      </c>
      <c r="D42" s="1149"/>
      <c r="E42" s="1149"/>
      <c r="F42" s="1149"/>
      <c r="G42" s="1121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IF(ISBLANK('HospCusto (ORÇ)'!C43)," ",'HospCusto (ORÇ)'!C43)</f>
        <v xml:space="preserve"> </v>
      </c>
      <c r="D43" s="1149"/>
      <c r="E43" s="1149"/>
      <c r="F43" s="1149"/>
      <c r="G43" s="1121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IF(ISBLANK('HospCusto (ORÇ)'!C44)," ",'HospCusto (ORÇ)'!C44)</f>
        <v xml:space="preserve"> </v>
      </c>
      <c r="D44" s="1149"/>
      <c r="E44" s="1149"/>
      <c r="F44" s="1149"/>
      <c r="G44" s="1121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IF(ISBLANK('HospCusto (ORÇ)'!C45)," ",'HospCusto (ORÇ)'!C45)</f>
        <v xml:space="preserve"> </v>
      </c>
      <c r="D45" s="1149"/>
      <c r="E45" s="1149"/>
      <c r="F45" s="1149"/>
      <c r="G45" s="1121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IF(ISBLANK('HospCusto (ORÇ)'!C46)," ",'HospCusto (ORÇ)'!C46)</f>
        <v xml:space="preserve"> </v>
      </c>
      <c r="D46" s="1149"/>
      <c r="E46" s="1149"/>
      <c r="F46" s="1149"/>
      <c r="G46" s="1121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IF(ISBLANK('HospCusto (ORÇ)'!C47)," ",'HospCusto (ORÇ)'!C47)</f>
        <v xml:space="preserve"> </v>
      </c>
      <c r="D47" s="1149"/>
      <c r="E47" s="1149"/>
      <c r="F47" s="1149"/>
      <c r="G47" s="1121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IF(ISBLANK('HospCusto (ORÇ)'!C48)," ",'HospCusto (ORÇ)'!C48)</f>
        <v>Acessórios</v>
      </c>
      <c r="D48" s="1149"/>
      <c r="E48" s="1149"/>
      <c r="F48" s="1149"/>
      <c r="G48" s="1121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9" t="str">
        <f>IF(OR(C48=0,C48=""),"",C48)</f>
        <v>Acessórios</v>
      </c>
      <c r="R48" s="1119"/>
      <c r="S48" s="1119"/>
      <c r="T48" s="1119"/>
      <c r="U48" s="112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9" t="s">
        <v>599</v>
      </c>
      <c r="D49" s="1129"/>
      <c r="E49" s="1129"/>
      <c r="F49" s="1129"/>
      <c r="G49" s="1129"/>
      <c r="H49" s="1129"/>
      <c r="I49" s="1129"/>
      <c r="J49" s="113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1" t="s">
        <v>836</v>
      </c>
      <c r="Q49" s="1132"/>
      <c r="R49" s="1132"/>
      <c r="S49" s="1132"/>
      <c r="T49" s="1132"/>
      <c r="U49" s="1132"/>
      <c r="V49" s="1133"/>
      <c r="W49" s="171" t="s">
        <v>840</v>
      </c>
      <c r="X49" s="172">
        <f>SUM(X8:X48)</f>
        <v>0</v>
      </c>
    </row>
    <row r="50" spans="2:24" ht="18" x14ac:dyDescent="0.25">
      <c r="B50" s="1107" t="s">
        <v>291</v>
      </c>
      <c r="C50" s="1108"/>
      <c r="D50" s="1108"/>
      <c r="E50" s="1108"/>
      <c r="F50" s="1108"/>
      <c r="G50" s="1108"/>
      <c r="H50" s="1108"/>
      <c r="I50" s="1108"/>
      <c r="J50" s="1108"/>
      <c r="K50" s="1108"/>
      <c r="L50" s="1108"/>
      <c r="M50" s="1108"/>
      <c r="N50" s="1109"/>
      <c r="P50" s="1131" t="s">
        <v>837</v>
      </c>
      <c r="Q50" s="1132"/>
      <c r="R50" s="1132"/>
      <c r="S50" s="1132"/>
      <c r="T50" s="1132"/>
      <c r="U50" s="1132"/>
      <c r="V50" s="1133"/>
      <c r="W50" s="171" t="s">
        <v>841</v>
      </c>
      <c r="X50" s="172">
        <f>IFERROR(X49*($L$86/$K$86),0)</f>
        <v>0</v>
      </c>
    </row>
    <row r="51" spans="2:24" ht="15" customHeight="1" x14ac:dyDescent="0.25">
      <c r="B51" s="1102" t="s">
        <v>797</v>
      </c>
      <c r="C51" s="1103"/>
      <c r="D51" s="1103"/>
      <c r="E51" s="1103"/>
      <c r="F51" s="1103"/>
      <c r="G51" s="110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25" t="s">
        <v>708</v>
      </c>
      <c r="U52" s="1126"/>
      <c r="V52" s="324">
        <f>IFERROR(SUM(Y8:Y48)/X49,0)</f>
        <v>0</v>
      </c>
    </row>
    <row r="53" spans="2:24" ht="18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25">
      <c r="B54" s="316"/>
      <c r="C54" s="1115" t="s">
        <v>293</v>
      </c>
      <c r="D54" s="1115"/>
      <c r="E54" s="1115"/>
      <c r="F54" s="1115"/>
      <c r="G54" s="111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IF(ISBLANK('HospCusto (ORÇ)'!C60)," ",'HospCusto (ORÇ)'!C60)</f>
        <v xml:space="preserve"> </v>
      </c>
      <c r="D55" s="1149"/>
      <c r="E55" s="1149"/>
      <c r="F55" s="1149"/>
      <c r="G55" s="1121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IF(ISBLANK('HospCusto (ORÇ)'!C61)," ",'HospCusto (ORÇ)'!C61)</f>
        <v xml:space="preserve"> </v>
      </c>
      <c r="D56" s="1149"/>
      <c r="E56" s="1149"/>
      <c r="F56" s="1149"/>
      <c r="G56" s="1121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IF(ISBLANK('HospCusto (ORÇ)'!C62)," ",'HospCusto (ORÇ)'!C62)</f>
        <v xml:space="preserve"> </v>
      </c>
      <c r="D57" s="1149"/>
      <c r="E57" s="1149"/>
      <c r="F57" s="1149"/>
      <c r="G57" s="1121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IF(ISBLANK('HospCusto (ORÇ)'!C63)," ",'HospCusto (ORÇ)'!C63)</f>
        <v xml:space="preserve"> </v>
      </c>
      <c r="D58" s="1149"/>
      <c r="E58" s="1149"/>
      <c r="F58" s="1149"/>
      <c r="G58" s="1121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IF(ISBLANK('HospCusto (ORÇ)'!C64)," ",'HospCusto (ORÇ)'!C64)</f>
        <v xml:space="preserve"> </v>
      </c>
      <c r="D59" s="1149"/>
      <c r="E59" s="1149"/>
      <c r="F59" s="1149"/>
      <c r="G59" s="1121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7" t="s">
        <v>601</v>
      </c>
      <c r="D60" s="1127"/>
      <c r="E60" s="1127"/>
      <c r="F60" s="1127"/>
      <c r="G60" s="1127"/>
      <c r="H60" s="1127"/>
      <c r="I60" s="1127"/>
      <c r="J60" s="112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9" t="s">
        <v>602</v>
      </c>
      <c r="D61" s="1129"/>
      <c r="E61" s="1129"/>
      <c r="F61" s="1129"/>
      <c r="G61" s="1129"/>
      <c r="H61" s="1129"/>
      <c r="I61" s="1129"/>
      <c r="J61" s="113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7" t="s">
        <v>299</v>
      </c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9"/>
    </row>
    <row r="63" spans="2:24" x14ac:dyDescent="0.25">
      <c r="B63" s="1102" t="s">
        <v>797</v>
      </c>
      <c r="C63" s="1103"/>
      <c r="D63" s="1103"/>
      <c r="E63" s="1103"/>
      <c r="F63" s="1103"/>
      <c r="G63" s="110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24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25">
      <c r="B65" s="316"/>
      <c r="C65" s="1103" t="s">
        <v>178</v>
      </c>
      <c r="D65" s="1103"/>
      <c r="E65" s="1103"/>
      <c r="F65" s="1103"/>
      <c r="G65" s="1103"/>
      <c r="H65" s="110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3" t="str">
        <f>IF(ISBLANK('HospCusto (ORÇ)'!C76)," ",'HospCusto (ORÇ)'!C76)</f>
        <v xml:space="preserve"> </v>
      </c>
      <c r="D66" s="1123"/>
      <c r="E66" s="1123"/>
      <c r="F66" s="1123"/>
      <c r="G66" s="1123"/>
      <c r="H66" s="1124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3" t="str">
        <f>IF(ISBLANK('HospCusto (ORÇ)'!C77)," ",'HospCusto (ORÇ)'!C77)</f>
        <v xml:space="preserve"> </v>
      </c>
      <c r="D67" s="1123"/>
      <c r="E67" s="1123"/>
      <c r="F67" s="1123"/>
      <c r="G67" s="1123"/>
      <c r="H67" s="1124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3" t="str">
        <f>IF(ISBLANK('HospCusto (ORÇ)'!C78)," ",'HospCusto (ORÇ)'!C78)</f>
        <v xml:space="preserve"> </v>
      </c>
      <c r="D68" s="1123"/>
      <c r="E68" s="1123"/>
      <c r="F68" s="1123"/>
      <c r="G68" s="1123"/>
      <c r="H68" s="1124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7" t="s">
        <v>834</v>
      </c>
      <c r="D69" s="1127"/>
      <c r="E69" s="1127"/>
      <c r="F69" s="1127"/>
      <c r="G69" s="1127"/>
      <c r="H69" s="1127"/>
      <c r="I69" s="1127"/>
      <c r="J69" s="112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9" t="s">
        <v>603</v>
      </c>
      <c r="D70" s="1129"/>
      <c r="E70" s="1129"/>
      <c r="F70" s="1129"/>
      <c r="G70" s="1129"/>
      <c r="H70" s="1129"/>
      <c r="I70" s="1129"/>
      <c r="J70" s="113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4" t="s">
        <v>604</v>
      </c>
      <c r="D71" s="1134"/>
      <c r="E71" s="1134"/>
      <c r="F71" s="1134"/>
      <c r="G71" s="1134"/>
      <c r="H71" s="1134"/>
      <c r="I71" s="1134"/>
      <c r="J71" s="113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9" t="s">
        <v>706</v>
      </c>
      <c r="C72" s="1100"/>
      <c r="D72" s="1100"/>
      <c r="E72" s="1100"/>
      <c r="F72" s="1100"/>
      <c r="G72" s="1100"/>
      <c r="H72" s="1100"/>
      <c r="I72" s="1100"/>
      <c r="J72" s="1100"/>
      <c r="K72" s="1100"/>
      <c r="L72" s="1100"/>
      <c r="M72" s="1100"/>
      <c r="N72" s="1101"/>
    </row>
    <row r="73" spans="2:16" x14ac:dyDescent="0.25">
      <c r="B73" s="1102" t="s">
        <v>797</v>
      </c>
      <c r="C73" s="1103"/>
      <c r="D73" s="1103"/>
      <c r="E73" s="1103"/>
      <c r="F73" s="1103"/>
      <c r="G73" s="110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24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24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25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24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25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24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25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24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25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24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25">
      <c r="B80" s="1102" t="s">
        <v>15</v>
      </c>
      <c r="C80" s="1103"/>
      <c r="D80" s="1103"/>
      <c r="E80" s="1103"/>
      <c r="F80" s="1103"/>
      <c r="G80" s="1103"/>
      <c r="H80" s="110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3" t="str">
        <f>IF(ISBLANK('HospCusto (ORÇ)'!C90)," ",'HospCusto (ORÇ)'!C90)</f>
        <v xml:space="preserve"> </v>
      </c>
      <c r="D81" s="1123"/>
      <c r="E81" s="1123"/>
      <c r="F81" s="1123"/>
      <c r="G81" s="1123"/>
      <c r="H81" s="1124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3" t="str">
        <f>IF(ISBLANK('HospCusto (ORÇ)'!C91)," ",'HospCusto (ORÇ)'!C91)</f>
        <v xml:space="preserve"> </v>
      </c>
      <c r="D82" s="1123"/>
      <c r="E82" s="1123"/>
      <c r="F82" s="1123"/>
      <c r="G82" s="1123"/>
      <c r="H82" s="1124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3" t="str">
        <f>IF(ISBLANK('HospCusto (ORÇ)'!C92)," ",'HospCusto (ORÇ)'!C92)</f>
        <v xml:space="preserve"> </v>
      </c>
      <c r="D83" s="1123"/>
      <c r="E83" s="1123"/>
      <c r="F83" s="1123"/>
      <c r="G83" s="1123"/>
      <c r="H83" s="1124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7" t="s">
        <v>835</v>
      </c>
      <c r="D84" s="1127"/>
      <c r="E84" s="1127"/>
      <c r="F84" s="1127"/>
      <c r="G84" s="1127"/>
      <c r="H84" s="1127"/>
      <c r="I84" s="1127"/>
      <c r="J84" s="112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4" t="s">
        <v>605</v>
      </c>
      <c r="D85" s="1134"/>
      <c r="E85" s="1134"/>
      <c r="F85" s="1134"/>
      <c r="G85" s="1134"/>
      <c r="H85" s="1134"/>
      <c r="I85" s="1134"/>
      <c r="J85" s="1135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2" t="s">
        <v>771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5703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3" t="s">
        <v>792</v>
      </c>
      <c r="C2" s="1143"/>
      <c r="D2" s="1143"/>
      <c r="E2" s="1143"/>
      <c r="F2" s="1143"/>
      <c r="G2" s="1143"/>
    </row>
    <row r="3" spans="2:27" x14ac:dyDescent="0.2">
      <c r="B3" s="1099" t="s">
        <v>687</v>
      </c>
      <c r="C3" s="1100"/>
      <c r="D3" s="1100"/>
      <c r="E3" s="1100"/>
      <c r="F3" s="1100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">
      <c r="B4" s="1099" t="s">
        <v>861</v>
      </c>
      <c r="C4" s="1100"/>
      <c r="D4" s="1100"/>
      <c r="E4" s="1100"/>
      <c r="F4" s="1100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6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">
      <c r="B10" s="1137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">
      <c r="B11" s="1137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8" x14ac:dyDescent="0.2">
      <c r="B12" s="1138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">
      <c r="B13" s="1136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">
      <c r="B14" s="1137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">
      <c r="B15" s="1137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8" x14ac:dyDescent="0.2">
      <c r="B16" s="1137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8" x14ac:dyDescent="0.2">
      <c r="B17" s="1138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8" x14ac:dyDescent="0.2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8" x14ac:dyDescent="0.2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8" x14ac:dyDescent="0.2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8" x14ac:dyDescent="0.2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">
      <c r="B23" s="1099" t="s">
        <v>863</v>
      </c>
      <c r="C23" s="1100"/>
      <c r="D23" s="1100"/>
      <c r="E23" s="1100"/>
      <c r="F23" s="1101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8" x14ac:dyDescent="0.2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8" x14ac:dyDescent="0.2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8" x14ac:dyDescent="0.2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">
      <c r="B29" s="1136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">
      <c r="B30" s="1137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">
      <c r="B31" s="1137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8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">
      <c r="B33" s="1136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">
      <c r="B34" s="1137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">
      <c r="B35" s="1137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8" x14ac:dyDescent="0.2">
      <c r="B36" s="1137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8" x14ac:dyDescent="0.2">
      <c r="B37" s="1138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8" x14ac:dyDescent="0.2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8" x14ac:dyDescent="0.2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8" x14ac:dyDescent="0.2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8" x14ac:dyDescent="0.2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">
      <c r="B43" s="1142" t="s">
        <v>864</v>
      </c>
      <c r="C43" s="1142"/>
      <c r="D43" s="1142"/>
      <c r="E43" s="1142"/>
      <c r="F43" s="1142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8" x14ac:dyDescent="0.2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8" x14ac:dyDescent="0.2">
      <c r="B46" s="181">
        <f>B45+1</f>
        <v>22</v>
      </c>
      <c r="C46" s="209" t="s">
        <v>397</v>
      </c>
      <c r="D46" s="210">
        <f>CED</f>
        <v>1182.47064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8" x14ac:dyDescent="0.2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8" x14ac:dyDescent="0.2">
      <c r="B48" s="181">
        <f>B47+1</f>
        <v>24</v>
      </c>
      <c r="C48" s="209" t="s">
        <v>400</v>
      </c>
      <c r="D48" s="210">
        <f>CEE</f>
        <v>336.15758536707318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8" x14ac:dyDescent="0.2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8" x14ac:dyDescent="0.35">
      <c r="E51" s="174" t="s">
        <v>600</v>
      </c>
      <c r="F51" s="175"/>
      <c r="G51" s="176">
        <f>RCB!G10</f>
        <v>0</v>
      </c>
    </row>
    <row r="52" spans="2:27" ht="18" x14ac:dyDescent="0.35">
      <c r="E52" s="174" t="s">
        <v>296</v>
      </c>
      <c r="F52" s="175"/>
      <c r="G52" s="176">
        <f>RCB!J10</f>
        <v>0</v>
      </c>
    </row>
    <row r="54" spans="2:27" x14ac:dyDescent="0.2">
      <c r="H54" s="396"/>
      <c r="I54" s="396"/>
    </row>
    <row r="55" spans="2:27" x14ac:dyDescent="0.2">
      <c r="B55" s="1139" t="s">
        <v>782</v>
      </c>
      <c r="C55" s="1139"/>
      <c r="D55" s="1139"/>
      <c r="E55" s="1139"/>
      <c r="F55" s="1139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4" t="s">
        <v>966</v>
      </c>
      <c r="E2" s="1024"/>
      <c r="F2" s="1024"/>
      <c r="G2" s="1024"/>
      <c r="H2" s="1024"/>
      <c r="I2" s="1024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0"/>
      <c r="D8" s="1111"/>
      <c r="E8" s="1111"/>
      <c r="F8" s="1111"/>
      <c r="G8" s="1111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0"/>
      <c r="D9" s="1111"/>
      <c r="E9" s="1111"/>
      <c r="F9" s="1111"/>
      <c r="G9" s="111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0"/>
      <c r="D10" s="1111"/>
      <c r="E10" s="1111"/>
      <c r="F10" s="1111"/>
      <c r="G10" s="1111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25">
      <c r="B11" s="167">
        <v>4</v>
      </c>
      <c r="C11" s="1110"/>
      <c r="D11" s="1111"/>
      <c r="E11" s="1111"/>
      <c r="F11" s="1111"/>
      <c r="G11" s="111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0"/>
      <c r="D12" s="1111"/>
      <c r="E12" s="1111"/>
      <c r="F12" s="1111"/>
      <c r="G12" s="111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0"/>
      <c r="D15" s="1111"/>
      <c r="E15" s="1111"/>
      <c r="F15" s="1111"/>
      <c r="G15" s="111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0"/>
      <c r="D20" s="1111"/>
      <c r="E20" s="1111"/>
      <c r="F20" s="1111"/>
      <c r="G20" s="1111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3" t="s">
        <v>288</v>
      </c>
      <c r="D48" s="1114"/>
      <c r="E48" s="1114"/>
      <c r="F48" s="1114"/>
      <c r="G48" s="1114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  <c r="Q54" s="676"/>
    </row>
    <row r="55" spans="2:17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  <c r="Q55" s="676"/>
    </row>
    <row r="56" spans="2:17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">
      <c r="B57" s="1096" t="s">
        <v>923</v>
      </c>
      <c r="C57" s="1097"/>
      <c r="D57" s="1097"/>
      <c r="E57" s="1097"/>
      <c r="F57" s="1097"/>
      <c r="G57" s="1097"/>
      <c r="H57" s="1097"/>
      <c r="I57" s="1097"/>
      <c r="J57" s="1098"/>
      <c r="K57" s="1046" t="s">
        <v>913</v>
      </c>
      <c r="L57" s="1046"/>
      <c r="M57" s="1046"/>
      <c r="N57" s="1046" t="s">
        <v>913</v>
      </c>
      <c r="O57" s="1046"/>
      <c r="P57" s="1046"/>
    </row>
    <row r="58" spans="2:17" x14ac:dyDescent="0.25">
      <c r="B58" s="1107" t="s">
        <v>291</v>
      </c>
      <c r="C58" s="1108"/>
      <c r="D58" s="1108"/>
      <c r="E58" s="1108"/>
      <c r="F58" s="1108"/>
      <c r="G58" s="1108"/>
      <c r="H58" s="1108"/>
      <c r="I58" s="1108"/>
      <c r="J58" s="110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45" x14ac:dyDescent="0.25">
      <c r="B59" s="316"/>
      <c r="C59" s="1115" t="s">
        <v>293</v>
      </c>
      <c r="D59" s="1115"/>
      <c r="E59" s="1115"/>
      <c r="F59" s="1115"/>
      <c r="G59" s="111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25">
      <c r="B60" s="165">
        <v>1</v>
      </c>
      <c r="C60" s="1112"/>
      <c r="D60" s="1112"/>
      <c r="E60" s="1112"/>
      <c r="F60" s="1112"/>
      <c r="G60" s="1110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25">
      <c r="B61" s="167">
        <v>2</v>
      </c>
      <c r="C61" s="1112"/>
      <c r="D61" s="1112"/>
      <c r="E61" s="1112"/>
      <c r="F61" s="1112"/>
      <c r="G61" s="1110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25">
      <c r="B62" s="165">
        <v>3</v>
      </c>
      <c r="C62" s="1112"/>
      <c r="D62" s="1112"/>
      <c r="E62" s="1112"/>
      <c r="F62" s="1112"/>
      <c r="G62" s="1110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25">
      <c r="B63" s="167">
        <v>4</v>
      </c>
      <c r="C63" s="1112"/>
      <c r="D63" s="1112"/>
      <c r="E63" s="1112"/>
      <c r="F63" s="1112"/>
      <c r="G63" s="1110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25">
      <c r="B64" s="165">
        <v>5</v>
      </c>
      <c r="C64" s="1112"/>
      <c r="D64" s="1112"/>
      <c r="E64" s="1112"/>
      <c r="F64" s="1112"/>
      <c r="G64" s="1110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6" t="s">
        <v>923</v>
      </c>
      <c r="C73" s="1097"/>
      <c r="D73" s="1097"/>
      <c r="E73" s="1097"/>
      <c r="F73" s="1097"/>
      <c r="G73" s="1097"/>
      <c r="H73" s="1097"/>
      <c r="I73" s="1097"/>
      <c r="J73" s="1098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ht="15" customHeight="1" x14ac:dyDescent="0.25">
      <c r="B74" s="1107" t="s">
        <v>299</v>
      </c>
      <c r="C74" s="1108"/>
      <c r="D74" s="1108"/>
      <c r="E74" s="1108"/>
      <c r="F74" s="1108"/>
      <c r="G74" s="1108"/>
      <c r="H74" s="1108"/>
      <c r="I74" s="1108"/>
      <c r="J74" s="110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3" t="s">
        <v>178</v>
      </c>
      <c r="D75" s="1103"/>
      <c r="E75" s="1103"/>
      <c r="F75" s="1103"/>
      <c r="G75" s="1103"/>
      <c r="H75" s="110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5"/>
      <c r="D76" s="1105"/>
      <c r="E76" s="1105"/>
      <c r="F76" s="1105"/>
      <c r="G76" s="1105"/>
      <c r="H76" s="1106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5"/>
      <c r="D77" s="1105"/>
      <c r="E77" s="1105"/>
      <c r="F77" s="1105"/>
      <c r="G77" s="1105"/>
      <c r="H77" s="1106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5"/>
      <c r="D78" s="1105"/>
      <c r="E78" s="1105"/>
      <c r="F78" s="1105"/>
      <c r="G78" s="1105"/>
      <c r="H78" s="1106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6" t="s">
        <v>923</v>
      </c>
      <c r="C87" s="1097"/>
      <c r="D87" s="1097"/>
      <c r="E87" s="1097"/>
      <c r="F87" s="1097"/>
      <c r="G87" s="1097"/>
      <c r="H87" s="1097"/>
      <c r="I87" s="1097"/>
      <c r="J87" s="1098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ht="15" customHeight="1" x14ac:dyDescent="0.25">
      <c r="B88" s="1099" t="s">
        <v>706</v>
      </c>
      <c r="C88" s="1100"/>
      <c r="D88" s="1100"/>
      <c r="E88" s="1100"/>
      <c r="F88" s="1100"/>
      <c r="G88" s="1100"/>
      <c r="H88" s="1100"/>
      <c r="I88" s="1100"/>
      <c r="J88" s="110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2" t="s">
        <v>15</v>
      </c>
      <c r="C89" s="1103"/>
      <c r="D89" s="1103"/>
      <c r="E89" s="1103"/>
      <c r="F89" s="1103"/>
      <c r="G89" s="1103"/>
      <c r="H89" s="110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5"/>
      <c r="D90" s="1105"/>
      <c r="E90" s="1105"/>
      <c r="F90" s="1105"/>
      <c r="G90" s="1105"/>
      <c r="H90" s="1106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5"/>
      <c r="D91" s="1105"/>
      <c r="E91" s="1105"/>
      <c r="F91" s="1105"/>
      <c r="G91" s="1105"/>
      <c r="H91" s="1106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5"/>
      <c r="D92" s="1105"/>
      <c r="E92" s="1105"/>
      <c r="F92" s="1105"/>
      <c r="G92" s="1105"/>
      <c r="H92" s="1106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6" t="s">
        <v>923</v>
      </c>
      <c r="C101" s="1097"/>
      <c r="D101" s="1097"/>
      <c r="E101" s="1097"/>
      <c r="F101" s="1097"/>
      <c r="G101" s="1097"/>
      <c r="H101" s="1097"/>
      <c r="I101" s="1097"/>
      <c r="J101" s="1098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A4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3" t="s">
        <v>967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OUTROS SISTEMAS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IF(ISBLANK('OutrosCusto (ORÇ)'!C8)," ",'OutrosCusto (ORÇ)'!C8)</f>
        <v xml:space="preserve"> </v>
      </c>
      <c r="D8" s="1149"/>
      <c r="E8" s="1149"/>
      <c r="F8" s="1149"/>
      <c r="G8" s="1121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IF(ISBLANK('OutrosCusto (ORÇ)'!C9)," ",'OutrosCusto (ORÇ)'!C9)</f>
        <v xml:space="preserve"> </v>
      </c>
      <c r="D9" s="1149"/>
      <c r="E9" s="1149"/>
      <c r="F9" s="1149"/>
      <c r="G9" s="1121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9" t="str">
        <f t="shared" ref="Q9:Q47" si="3">IF(OR(C9=0,C9=""),"",C9)</f>
        <v xml:space="preserve"> </v>
      </c>
      <c r="R9" s="1119"/>
      <c r="S9" s="1119"/>
      <c r="T9" s="1119"/>
      <c r="U9" s="112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IF(ISBLANK('OutrosCusto (ORÇ)'!C10)," ",'OutrosCusto (ORÇ)'!C10)</f>
        <v xml:space="preserve"> </v>
      </c>
      <c r="D10" s="1149"/>
      <c r="E10" s="1149"/>
      <c r="F10" s="1149"/>
      <c r="G10" s="1121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IF(ISBLANK('OutrosCusto (ORÇ)'!C11)," ",'OutrosCusto (ORÇ)'!C11)</f>
        <v xml:space="preserve"> </v>
      </c>
      <c r="D11" s="1149"/>
      <c r="E11" s="1149"/>
      <c r="F11" s="1149"/>
      <c r="G11" s="1121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IF(ISBLANK('OutrosCusto (ORÇ)'!C12)," ",'OutrosCusto (ORÇ)'!C12)</f>
        <v xml:space="preserve"> </v>
      </c>
      <c r="D12" s="1149"/>
      <c r="E12" s="1149"/>
      <c r="F12" s="1149"/>
      <c r="G12" s="1121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IF(ISBLANK('OutrosCusto (ORÇ)'!C13)," ",'OutrosCusto (ORÇ)'!C13)</f>
        <v xml:space="preserve"> </v>
      </c>
      <c r="D13" s="1149"/>
      <c r="E13" s="1149"/>
      <c r="F13" s="1149"/>
      <c r="G13" s="1121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IF(ISBLANK('OutrosCusto (ORÇ)'!C14)," ",'OutrosCusto (ORÇ)'!C14)</f>
        <v xml:space="preserve"> </v>
      </c>
      <c r="D14" s="1149"/>
      <c r="E14" s="1149"/>
      <c r="F14" s="1149"/>
      <c r="G14" s="1121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IF(ISBLANK('OutrosCusto (ORÇ)'!C15)," ",'OutrosCusto (ORÇ)'!C15)</f>
        <v xml:space="preserve"> </v>
      </c>
      <c r="D15" s="1149"/>
      <c r="E15" s="1149"/>
      <c r="F15" s="1149"/>
      <c r="G15" s="1121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IF(ISBLANK('OutrosCusto (ORÇ)'!C16)," ",'OutrosCusto (ORÇ)'!C16)</f>
        <v xml:space="preserve"> </v>
      </c>
      <c r="D16" s="1149"/>
      <c r="E16" s="1149"/>
      <c r="F16" s="1149"/>
      <c r="G16" s="1121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IF(ISBLANK('OutrosCusto (ORÇ)'!C17)," ",'OutrosCusto (ORÇ)'!C17)</f>
        <v xml:space="preserve"> </v>
      </c>
      <c r="D17" s="1149"/>
      <c r="E17" s="1149"/>
      <c r="F17" s="1149"/>
      <c r="G17" s="1121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IF(ISBLANK('OutrosCusto (ORÇ)'!C18)," ",'OutrosCusto (ORÇ)'!C18)</f>
        <v xml:space="preserve"> </v>
      </c>
      <c r="D18" s="1149"/>
      <c r="E18" s="1149"/>
      <c r="F18" s="1149"/>
      <c r="G18" s="1121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IF(ISBLANK('OutrosCusto (ORÇ)'!C19)," ",'OutrosCusto (ORÇ)'!C19)</f>
        <v xml:space="preserve"> </v>
      </c>
      <c r="D19" s="1149"/>
      <c r="E19" s="1149"/>
      <c r="F19" s="1149"/>
      <c r="G19" s="1121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IF(ISBLANK('OutrosCusto (ORÇ)'!C20)," ",'OutrosCusto (ORÇ)'!C20)</f>
        <v xml:space="preserve"> </v>
      </c>
      <c r="D20" s="1149"/>
      <c r="E20" s="1149"/>
      <c r="F20" s="1149"/>
      <c r="G20" s="1121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25">
      <c r="B21" s="167">
        <v>14</v>
      </c>
      <c r="C21" s="1149" t="str">
        <f>IF(ISBLANK('OutrosCusto (ORÇ)'!C21)," ",'OutrosCusto (ORÇ)'!C21)</f>
        <v xml:space="preserve"> </v>
      </c>
      <c r="D21" s="1149"/>
      <c r="E21" s="1149"/>
      <c r="F21" s="1149"/>
      <c r="G21" s="1121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IF(ISBLANK('OutrosCusto (ORÇ)'!C22)," ",'OutrosCusto (ORÇ)'!C22)</f>
        <v xml:space="preserve"> </v>
      </c>
      <c r="D22" s="1149"/>
      <c r="E22" s="1149"/>
      <c r="F22" s="1149"/>
      <c r="G22" s="1121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IF(ISBLANK('OutrosCusto (ORÇ)'!C23)," ",'OutrosCusto (ORÇ)'!C23)</f>
        <v xml:space="preserve"> </v>
      </c>
      <c r="D23" s="1149"/>
      <c r="E23" s="1149"/>
      <c r="F23" s="1149"/>
      <c r="G23" s="1121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IF(ISBLANK('OutrosCusto (ORÇ)'!C24)," ",'OutrosCusto (ORÇ)'!C24)</f>
        <v xml:space="preserve"> </v>
      </c>
      <c r="D24" s="1149"/>
      <c r="E24" s="1149"/>
      <c r="F24" s="1149"/>
      <c r="G24" s="1121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IF(ISBLANK('OutrosCusto (ORÇ)'!C25)," ",'OutrosCusto (ORÇ)'!C25)</f>
        <v xml:space="preserve"> </v>
      </c>
      <c r="D25" s="1149"/>
      <c r="E25" s="1149"/>
      <c r="F25" s="1149"/>
      <c r="G25" s="1121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IF(ISBLANK('OutrosCusto (ORÇ)'!C26)," ",'OutrosCusto (ORÇ)'!C26)</f>
        <v xml:space="preserve"> </v>
      </c>
      <c r="D26" s="1149"/>
      <c r="E26" s="1149"/>
      <c r="F26" s="1149"/>
      <c r="G26" s="1121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IF(ISBLANK('OutrosCusto (ORÇ)'!C27)," ",'OutrosCusto (ORÇ)'!C27)</f>
        <v xml:space="preserve"> </v>
      </c>
      <c r="D27" s="1149"/>
      <c r="E27" s="1149"/>
      <c r="F27" s="1149"/>
      <c r="G27" s="1121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IF(ISBLANK('OutrosCusto (ORÇ)'!C28)," ",'OutrosCusto (ORÇ)'!C28)</f>
        <v xml:space="preserve"> </v>
      </c>
      <c r="D28" s="1149"/>
      <c r="E28" s="1149"/>
      <c r="F28" s="1149"/>
      <c r="G28" s="1121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IF(ISBLANK('OutrosCusto (ORÇ)'!C29)," ",'OutrosCusto (ORÇ)'!C29)</f>
        <v xml:space="preserve"> </v>
      </c>
      <c r="D29" s="1149"/>
      <c r="E29" s="1149"/>
      <c r="F29" s="1149"/>
      <c r="G29" s="1121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IF(ISBLANK('OutrosCusto (ORÇ)'!C30)," ",'OutrosCusto (ORÇ)'!C30)</f>
        <v xml:space="preserve"> </v>
      </c>
      <c r="D30" s="1149"/>
      <c r="E30" s="1149"/>
      <c r="F30" s="1149"/>
      <c r="G30" s="1121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IF(ISBLANK('OutrosCusto (ORÇ)'!C31)," ",'OutrosCusto (ORÇ)'!C31)</f>
        <v xml:space="preserve"> </v>
      </c>
      <c r="D31" s="1149"/>
      <c r="E31" s="1149"/>
      <c r="F31" s="1149"/>
      <c r="G31" s="1121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IF(ISBLANK('OutrosCusto (ORÇ)'!C32)," ",'OutrosCusto (ORÇ)'!C32)</f>
        <v xml:space="preserve"> </v>
      </c>
      <c r="D32" s="1149"/>
      <c r="E32" s="1149"/>
      <c r="F32" s="1149"/>
      <c r="G32" s="1121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IF(ISBLANK('OutrosCusto (ORÇ)'!C33)," ",'OutrosCusto (ORÇ)'!C33)</f>
        <v xml:space="preserve"> </v>
      </c>
      <c r="D33" s="1149"/>
      <c r="E33" s="1149"/>
      <c r="F33" s="1149"/>
      <c r="G33" s="1121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IF(ISBLANK('OutrosCusto (ORÇ)'!C34)," ",'OutrosCusto (ORÇ)'!C34)</f>
        <v xml:space="preserve"> </v>
      </c>
      <c r="D34" s="1149"/>
      <c r="E34" s="1149"/>
      <c r="F34" s="1149"/>
      <c r="G34" s="1121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IF(ISBLANK('OutrosCusto (ORÇ)'!C35)," ",'OutrosCusto (ORÇ)'!C35)</f>
        <v xml:space="preserve"> </v>
      </c>
      <c r="D35" s="1149"/>
      <c r="E35" s="1149"/>
      <c r="F35" s="1149"/>
      <c r="G35" s="1121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IF(ISBLANK('OutrosCusto (ORÇ)'!C36)," ",'OutrosCusto (ORÇ)'!C36)</f>
        <v xml:space="preserve"> </v>
      </c>
      <c r="D36" s="1149"/>
      <c r="E36" s="1149"/>
      <c r="F36" s="1149"/>
      <c r="G36" s="1121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IF(ISBLANK('OutrosCusto (ORÇ)'!C37)," ",'OutrosCusto (ORÇ)'!C37)</f>
        <v xml:space="preserve"> </v>
      </c>
      <c r="D37" s="1149"/>
      <c r="E37" s="1149"/>
      <c r="F37" s="1149"/>
      <c r="G37" s="1121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IF(ISBLANK('OutrosCusto (ORÇ)'!C38)," ",'OutrosCusto (ORÇ)'!C38)</f>
        <v xml:space="preserve"> </v>
      </c>
      <c r="D38" s="1149"/>
      <c r="E38" s="1149"/>
      <c r="F38" s="1149"/>
      <c r="G38" s="1121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IF(ISBLANK('OutrosCusto (ORÇ)'!C39)," ",'OutrosCusto (ORÇ)'!C39)</f>
        <v xml:space="preserve"> </v>
      </c>
      <c r="D39" s="1149"/>
      <c r="E39" s="1149"/>
      <c r="F39" s="1149"/>
      <c r="G39" s="1121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IF(ISBLANK('OutrosCusto (ORÇ)'!C40)," ",'OutrosCusto (ORÇ)'!C40)</f>
        <v xml:space="preserve"> </v>
      </c>
      <c r="D40" s="1149"/>
      <c r="E40" s="1149"/>
      <c r="F40" s="1149"/>
      <c r="G40" s="1121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IF(ISBLANK('OutrosCusto (ORÇ)'!C41)," ",'OutrosCusto (ORÇ)'!C41)</f>
        <v xml:space="preserve"> </v>
      </c>
      <c r="D41" s="1149"/>
      <c r="E41" s="1149"/>
      <c r="F41" s="1149"/>
      <c r="G41" s="1121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IF(ISBLANK('OutrosCusto (ORÇ)'!C42)," ",'OutrosCusto (ORÇ)'!C42)</f>
        <v xml:space="preserve"> </v>
      </c>
      <c r="D42" s="1149"/>
      <c r="E42" s="1149"/>
      <c r="F42" s="1149"/>
      <c r="G42" s="1121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IF(ISBLANK('OutrosCusto (ORÇ)'!C43)," ",'OutrosCusto (ORÇ)'!C43)</f>
        <v xml:space="preserve"> </v>
      </c>
      <c r="D43" s="1149"/>
      <c r="E43" s="1149"/>
      <c r="F43" s="1149"/>
      <c r="G43" s="1121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IF(ISBLANK('OutrosCusto (ORÇ)'!C44)," ",'OutrosCusto (ORÇ)'!C44)</f>
        <v xml:space="preserve"> </v>
      </c>
      <c r="D44" s="1149"/>
      <c r="E44" s="1149"/>
      <c r="F44" s="1149"/>
      <c r="G44" s="1121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IF(ISBLANK('OutrosCusto (ORÇ)'!C45)," ",'OutrosCusto (ORÇ)'!C45)</f>
        <v xml:space="preserve"> </v>
      </c>
      <c r="D45" s="1149"/>
      <c r="E45" s="1149"/>
      <c r="F45" s="1149"/>
      <c r="G45" s="1121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IF(ISBLANK('OutrosCusto (ORÇ)'!C46)," ",'OutrosCusto (ORÇ)'!C46)</f>
        <v xml:space="preserve"> </v>
      </c>
      <c r="D46" s="1149"/>
      <c r="E46" s="1149"/>
      <c r="F46" s="1149"/>
      <c r="G46" s="1121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IF(ISBLANK('OutrosCusto (ORÇ)'!C47)," ",'OutrosCusto (ORÇ)'!C47)</f>
        <v xml:space="preserve"> </v>
      </c>
      <c r="D47" s="1149"/>
      <c r="E47" s="1149"/>
      <c r="F47" s="1149"/>
      <c r="G47" s="1121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IF(ISBLANK('OutrosCusto (ORÇ)'!C48)," ",'OutrosCusto (ORÇ)'!C48)</f>
        <v>Acessórios</v>
      </c>
      <c r="D48" s="1149"/>
      <c r="E48" s="1149"/>
      <c r="F48" s="1149"/>
      <c r="G48" s="1121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9" t="str">
        <f>IF(OR(C48=0,C48=""),"",C48)</f>
        <v>Acessórios</v>
      </c>
      <c r="R48" s="1119"/>
      <c r="S48" s="1119"/>
      <c r="T48" s="1119"/>
      <c r="U48" s="1120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9" t="s">
        <v>842</v>
      </c>
      <c r="D49" s="1129"/>
      <c r="E49" s="1129"/>
      <c r="F49" s="1129"/>
      <c r="G49" s="1129"/>
      <c r="H49" s="1129"/>
      <c r="I49" s="1129"/>
      <c r="J49" s="113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1" t="s">
        <v>851</v>
      </c>
      <c r="Q49" s="1132"/>
      <c r="R49" s="1132"/>
      <c r="S49" s="1132"/>
      <c r="T49" s="1132"/>
      <c r="U49" s="1132"/>
      <c r="V49" s="1133"/>
      <c r="W49" s="171" t="s">
        <v>855</v>
      </c>
      <c r="X49" s="172">
        <f>SUM(X8:X48)</f>
        <v>0</v>
      </c>
    </row>
    <row r="50" spans="2:24" ht="18" x14ac:dyDescent="0.25">
      <c r="B50" s="1107" t="s">
        <v>291</v>
      </c>
      <c r="C50" s="1108"/>
      <c r="D50" s="1108"/>
      <c r="E50" s="1108"/>
      <c r="F50" s="1108"/>
      <c r="G50" s="1108"/>
      <c r="H50" s="1108"/>
      <c r="I50" s="1108"/>
      <c r="J50" s="1108"/>
      <c r="K50" s="1108"/>
      <c r="L50" s="1108"/>
      <c r="M50" s="1108"/>
      <c r="N50" s="1109"/>
      <c r="P50" s="1131" t="s">
        <v>852</v>
      </c>
      <c r="Q50" s="1132"/>
      <c r="R50" s="1132"/>
      <c r="S50" s="1132"/>
      <c r="T50" s="1132"/>
      <c r="U50" s="1132"/>
      <c r="V50" s="1133"/>
      <c r="W50" s="171" t="s">
        <v>856</v>
      </c>
      <c r="X50" s="172">
        <f>IFERROR(X49*($L$86/$K$86),0)</f>
        <v>0</v>
      </c>
    </row>
    <row r="51" spans="2:24" ht="15" customHeight="1" x14ac:dyDescent="0.25">
      <c r="B51" s="1102" t="s">
        <v>797</v>
      </c>
      <c r="C51" s="1103"/>
      <c r="D51" s="1103"/>
      <c r="E51" s="1103"/>
      <c r="F51" s="1103"/>
      <c r="G51" s="110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25" t="s">
        <v>708</v>
      </c>
      <c r="U52" s="1126"/>
      <c r="V52" s="324">
        <f>IFERROR(SUM(Y8:Y48)/X49,0)</f>
        <v>0</v>
      </c>
    </row>
    <row r="53" spans="2:24" ht="18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25">
      <c r="B54" s="316"/>
      <c r="C54" s="1115" t="s">
        <v>293</v>
      </c>
      <c r="D54" s="1115"/>
      <c r="E54" s="1115"/>
      <c r="F54" s="1115"/>
      <c r="G54" s="111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IF(ISBLANK('OutrosCusto (ORÇ)'!C60)," ",'OutrosCusto (ORÇ)'!C60)</f>
        <v xml:space="preserve"> </v>
      </c>
      <c r="D55" s="1149"/>
      <c r="E55" s="1149"/>
      <c r="F55" s="1149"/>
      <c r="G55" s="1121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IF(ISBLANK('OutrosCusto (ORÇ)'!C61)," ",'OutrosCusto (ORÇ)'!C61)</f>
        <v xml:space="preserve"> </v>
      </c>
      <c r="D56" s="1149"/>
      <c r="E56" s="1149"/>
      <c r="F56" s="1149"/>
      <c r="G56" s="1121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IF(ISBLANK('OutrosCusto (ORÇ)'!C62)," ",'OutrosCusto (ORÇ)'!C62)</f>
        <v xml:space="preserve"> </v>
      </c>
      <c r="D57" s="1149"/>
      <c r="E57" s="1149"/>
      <c r="F57" s="1149"/>
      <c r="G57" s="1121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IF(ISBLANK('OutrosCusto (ORÇ)'!C63)," ",'OutrosCusto (ORÇ)'!C63)</f>
        <v xml:space="preserve"> </v>
      </c>
      <c r="D58" s="1149"/>
      <c r="E58" s="1149"/>
      <c r="F58" s="1149"/>
      <c r="G58" s="1121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IF(ISBLANK('OutrosCusto (ORÇ)'!C64)," ",'OutrosCusto (ORÇ)'!C64)</f>
        <v xml:space="preserve"> </v>
      </c>
      <c r="D59" s="1149"/>
      <c r="E59" s="1149"/>
      <c r="F59" s="1149"/>
      <c r="G59" s="1121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7" t="s">
        <v>843</v>
      </c>
      <c r="D60" s="1127"/>
      <c r="E60" s="1127"/>
      <c r="F60" s="1127"/>
      <c r="G60" s="1127"/>
      <c r="H60" s="1127"/>
      <c r="I60" s="1127"/>
      <c r="J60" s="112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9" t="s">
        <v>844</v>
      </c>
      <c r="D61" s="1129"/>
      <c r="E61" s="1129"/>
      <c r="F61" s="1129"/>
      <c r="G61" s="1129"/>
      <c r="H61" s="1129"/>
      <c r="I61" s="1129"/>
      <c r="J61" s="113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7" t="s">
        <v>299</v>
      </c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9"/>
    </row>
    <row r="63" spans="2:24" x14ac:dyDescent="0.25">
      <c r="B63" s="1102" t="s">
        <v>797</v>
      </c>
      <c r="C63" s="1103"/>
      <c r="D63" s="1103"/>
      <c r="E63" s="1103"/>
      <c r="F63" s="1103"/>
      <c r="G63" s="110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24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25">
      <c r="B65" s="316"/>
      <c r="C65" s="1103" t="s">
        <v>178</v>
      </c>
      <c r="D65" s="1103"/>
      <c r="E65" s="1103"/>
      <c r="F65" s="1103"/>
      <c r="G65" s="1103"/>
      <c r="H65" s="110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3" t="str">
        <f>IF(ISBLANK('OutrosCusto (ORÇ)'!C76)," ",'OutrosCusto (ORÇ)'!C76)</f>
        <v xml:space="preserve"> </v>
      </c>
      <c r="D66" s="1123"/>
      <c r="E66" s="1123"/>
      <c r="F66" s="1123"/>
      <c r="G66" s="1123"/>
      <c r="H66" s="1124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3" t="str">
        <f>IF(ISBLANK('OutrosCusto (ORÇ)'!C77)," ",'OutrosCusto (ORÇ)'!C77)</f>
        <v xml:space="preserve"> </v>
      </c>
      <c r="D67" s="1123"/>
      <c r="E67" s="1123"/>
      <c r="F67" s="1123"/>
      <c r="G67" s="1123"/>
      <c r="H67" s="1124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3" t="str">
        <f>IF(ISBLANK('OutrosCusto (ORÇ)'!C78)," ",'OutrosCusto (ORÇ)'!C78)</f>
        <v xml:space="preserve"> </v>
      </c>
      <c r="D68" s="1123"/>
      <c r="E68" s="1123"/>
      <c r="F68" s="1123"/>
      <c r="G68" s="1123"/>
      <c r="H68" s="1124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7" t="s">
        <v>845</v>
      </c>
      <c r="D69" s="1127"/>
      <c r="E69" s="1127"/>
      <c r="F69" s="1127"/>
      <c r="G69" s="1127"/>
      <c r="H69" s="1127"/>
      <c r="I69" s="1127"/>
      <c r="J69" s="112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9" t="s">
        <v>846</v>
      </c>
      <c r="D70" s="1129"/>
      <c r="E70" s="1129"/>
      <c r="F70" s="1129"/>
      <c r="G70" s="1129"/>
      <c r="H70" s="1129"/>
      <c r="I70" s="1129"/>
      <c r="J70" s="113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4" t="s">
        <v>847</v>
      </c>
      <c r="D71" s="1134"/>
      <c r="E71" s="1134"/>
      <c r="F71" s="1134"/>
      <c r="G71" s="1134"/>
      <c r="H71" s="1134"/>
      <c r="I71" s="1134"/>
      <c r="J71" s="113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9" t="s">
        <v>706</v>
      </c>
      <c r="C72" s="1100"/>
      <c r="D72" s="1100"/>
      <c r="E72" s="1100"/>
      <c r="F72" s="1100"/>
      <c r="G72" s="1100"/>
      <c r="H72" s="1100"/>
      <c r="I72" s="1100"/>
      <c r="J72" s="1100"/>
      <c r="K72" s="1100"/>
      <c r="L72" s="1100"/>
      <c r="M72" s="1100"/>
      <c r="N72" s="1101"/>
    </row>
    <row r="73" spans="2:16" x14ac:dyDescent="0.25">
      <c r="B73" s="1102" t="s">
        <v>797</v>
      </c>
      <c r="C73" s="1103"/>
      <c r="D73" s="1103"/>
      <c r="E73" s="1103"/>
      <c r="F73" s="1103"/>
      <c r="G73" s="110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24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24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25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24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25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24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25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24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25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24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25">
      <c r="B80" s="1102" t="s">
        <v>15</v>
      </c>
      <c r="C80" s="1103"/>
      <c r="D80" s="1103"/>
      <c r="E80" s="1103"/>
      <c r="F80" s="1103"/>
      <c r="G80" s="1103"/>
      <c r="H80" s="110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3" t="str">
        <f>IF(ISBLANK('OutrosCusto (ORÇ)'!C90)," ",'OutrosCusto (ORÇ)'!C90)</f>
        <v xml:space="preserve"> </v>
      </c>
      <c r="D81" s="1123"/>
      <c r="E81" s="1123"/>
      <c r="F81" s="1123"/>
      <c r="G81" s="1123"/>
      <c r="H81" s="1124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3" t="str">
        <f>IF(ISBLANK('OutrosCusto (ORÇ)'!C91)," ",'OutrosCusto (ORÇ)'!C91)</f>
        <v xml:space="preserve"> </v>
      </c>
      <c r="D82" s="1123"/>
      <c r="E82" s="1123"/>
      <c r="F82" s="1123"/>
      <c r="G82" s="1123"/>
      <c r="H82" s="1124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3" t="str">
        <f>IF(ISBLANK('OutrosCusto (ORÇ)'!C92)," ",'OutrosCusto (ORÇ)'!C92)</f>
        <v xml:space="preserve"> </v>
      </c>
      <c r="D83" s="1123"/>
      <c r="E83" s="1123"/>
      <c r="F83" s="1123"/>
      <c r="G83" s="1123"/>
      <c r="H83" s="1124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7" t="s">
        <v>848</v>
      </c>
      <c r="D84" s="1127"/>
      <c r="E84" s="1127"/>
      <c r="F84" s="1127"/>
      <c r="G84" s="1127"/>
      <c r="H84" s="1127"/>
      <c r="I84" s="1127"/>
      <c r="J84" s="112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4" t="s">
        <v>849</v>
      </c>
      <c r="D85" s="1134"/>
      <c r="E85" s="1134"/>
      <c r="F85" s="1134"/>
      <c r="G85" s="1134"/>
      <c r="H85" s="1134"/>
      <c r="I85" s="1134"/>
      <c r="J85" s="1135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2" t="s">
        <v>850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1.5703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3" t="s">
        <v>793</v>
      </c>
      <c r="C2" s="1143"/>
      <c r="D2" s="1143"/>
      <c r="E2" s="1143"/>
      <c r="F2" s="1143"/>
      <c r="G2" s="1143"/>
    </row>
    <row r="3" spans="2:27" x14ac:dyDescent="0.2">
      <c r="B3" s="1099" t="s">
        <v>688</v>
      </c>
      <c r="C3" s="1100"/>
      <c r="D3" s="1100"/>
      <c r="E3" s="1100"/>
      <c r="F3" s="1100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">
      <c r="B4" s="1099" t="s">
        <v>861</v>
      </c>
      <c r="C4" s="1100"/>
      <c r="D4" s="1100"/>
      <c r="E4" s="1100"/>
      <c r="F4" s="1100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8" x14ac:dyDescent="0.2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8" x14ac:dyDescent="0.2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8" x14ac:dyDescent="0.2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">
      <c r="B9" s="1136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">
      <c r="B10" s="1137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8" x14ac:dyDescent="0.2">
      <c r="B11" s="1138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">
      <c r="B12" s="1136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">
      <c r="B13" s="1137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7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8" x14ac:dyDescent="0.2">
      <c r="B15" s="1137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8" x14ac:dyDescent="0.2">
      <c r="B16" s="1138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8" x14ac:dyDescent="0.2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8" x14ac:dyDescent="0.2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">
      <c r="B20" s="1099" t="s">
        <v>863</v>
      </c>
      <c r="C20" s="1100"/>
      <c r="D20" s="1100"/>
      <c r="E20" s="1100"/>
      <c r="F20" s="1101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8" x14ac:dyDescent="0.2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8" x14ac:dyDescent="0.2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8" x14ac:dyDescent="0.2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">
      <c r="B26" s="1136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">
      <c r="B27" s="1137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8" x14ac:dyDescent="0.2">
      <c r="B28" s="1138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">
      <c r="B29" s="1136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">
      <c r="B30" s="1137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">
      <c r="B31" s="1137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8" x14ac:dyDescent="0.2">
      <c r="B32" s="1137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8" x14ac:dyDescent="0.2">
      <c r="B33" s="1138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8" x14ac:dyDescent="0.2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8" x14ac:dyDescent="0.2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">
      <c r="B37" s="1142" t="s">
        <v>864</v>
      </c>
      <c r="C37" s="1142"/>
      <c r="D37" s="1142"/>
      <c r="E37" s="1142"/>
      <c r="F37" s="1142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8" x14ac:dyDescent="0.2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8" x14ac:dyDescent="0.2">
      <c r="B40" s="181">
        <f>B39+1</f>
        <v>18</v>
      </c>
      <c r="C40" s="209" t="s">
        <v>397</v>
      </c>
      <c r="D40" s="210">
        <f>CED</f>
        <v>1182.47064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8" x14ac:dyDescent="0.2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8" x14ac:dyDescent="0.2">
      <c r="B42" s="181">
        <f>B41+1</f>
        <v>20</v>
      </c>
      <c r="C42" s="209" t="s">
        <v>400</v>
      </c>
      <c r="D42" s="210">
        <f>CEE</f>
        <v>336.15758536707318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8" x14ac:dyDescent="0.2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8" x14ac:dyDescent="0.35">
      <c r="E45" s="336" t="s">
        <v>853</v>
      </c>
      <c r="F45" s="175"/>
      <c r="G45" s="176">
        <f>RCB!G11</f>
        <v>0</v>
      </c>
    </row>
    <row r="46" spans="2:27" ht="18" x14ac:dyDescent="0.35">
      <c r="E46" s="336" t="s">
        <v>854</v>
      </c>
      <c r="F46" s="175"/>
      <c r="G46" s="176">
        <f>RCB!J11</f>
        <v>0</v>
      </c>
    </row>
    <row r="48" spans="2:27" x14ac:dyDescent="0.2">
      <c r="H48" s="396"/>
      <c r="I48" s="396"/>
    </row>
    <row r="49" spans="2:57" x14ac:dyDescent="0.2">
      <c r="B49" s="1139" t="s">
        <v>782</v>
      </c>
      <c r="C49" s="1139"/>
      <c r="D49" s="1139"/>
      <c r="E49" s="1139"/>
      <c r="F49" s="1139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40625" defaultRowHeight="12.75" x14ac:dyDescent="0.2"/>
  <cols>
    <col min="1" max="2" width="2.85546875" style="468" customWidth="1"/>
    <col min="3" max="4" width="9.140625" style="468"/>
    <col min="5" max="5" width="11.5703125" style="468" customWidth="1"/>
    <col min="6" max="7" width="12.85546875" style="468" customWidth="1"/>
    <col min="8" max="8" width="1.85546875" style="468" customWidth="1"/>
    <col min="9" max="11" width="9.140625" style="468"/>
    <col min="12" max="13" width="12.85546875" style="468" customWidth="1"/>
    <col min="14" max="14" width="2.85546875" style="468" customWidth="1"/>
    <col min="15" max="16384" width="9.140625" style="468"/>
  </cols>
  <sheetData>
    <row r="2" spans="2:14" ht="22.5" customHeight="1" x14ac:dyDescent="0.2">
      <c r="B2" s="918" t="s">
        <v>1037</v>
      </c>
      <c r="C2" s="919"/>
      <c r="D2" s="919"/>
      <c r="E2" s="919"/>
      <c r="F2" s="919"/>
      <c r="G2" s="919"/>
      <c r="H2" s="919"/>
      <c r="I2" s="919"/>
      <c r="J2" s="919"/>
      <c r="K2" s="919"/>
      <c r="L2" s="919"/>
      <c r="M2" s="919"/>
      <c r="N2" s="920"/>
    </row>
    <row r="3" spans="2:14" ht="15" x14ac:dyDescent="0.2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5" x14ac:dyDescent="0.2">
      <c r="B4" s="550"/>
      <c r="C4" s="619" t="s">
        <v>52</v>
      </c>
      <c r="D4" s="921" t="str">
        <f>IF(Apresentação!E10="","",Apresentação!E10)</f>
        <v>NOME DO CONSUMIDOR</v>
      </c>
      <c r="E4" s="921"/>
      <c r="F4" s="921"/>
      <c r="G4" s="921"/>
      <c r="H4" s="921"/>
      <c r="I4" s="921"/>
      <c r="J4" s="921"/>
      <c r="K4" s="921"/>
      <c r="L4" s="921"/>
      <c r="M4" s="921"/>
      <c r="N4" s="553"/>
    </row>
    <row r="5" spans="2:14" ht="15" customHeight="1" x14ac:dyDescent="0.2">
      <c r="B5" s="550"/>
      <c r="C5" s="619" t="s">
        <v>53</v>
      </c>
      <c r="D5" s="921" t="str">
        <f>IF(Apresentação!E11="","",Apresentação!E11)</f>
        <v>ENDEREÇO DO CONSUMIDOR</v>
      </c>
      <c r="E5" s="921"/>
      <c r="F5" s="921"/>
      <c r="G5" s="921"/>
      <c r="H5" s="921"/>
      <c r="I5" s="921"/>
      <c r="J5" s="921"/>
      <c r="K5" s="921"/>
      <c r="L5" s="921"/>
      <c r="M5" s="921"/>
      <c r="N5" s="553"/>
    </row>
    <row r="6" spans="2:14" ht="15" x14ac:dyDescent="0.25">
      <c r="B6" s="550"/>
      <c r="C6" s="619" t="s">
        <v>54</v>
      </c>
      <c r="D6" s="922">
        <f>IF(Apresentação!E12="","",Apresentação!E12)</f>
        <v>0</v>
      </c>
      <c r="E6" s="922"/>
      <c r="F6" s="922"/>
      <c r="G6" s="922"/>
      <c r="H6" s="922"/>
      <c r="I6" s="555"/>
      <c r="J6" s="554"/>
      <c r="K6" s="555"/>
      <c r="L6" s="554"/>
      <c r="M6" s="554"/>
      <c r="N6" s="553"/>
    </row>
    <row r="7" spans="2:14" ht="6" customHeight="1" x14ac:dyDescent="0.25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25">
      <c r="B8" s="620"/>
      <c r="C8" s="913" t="s">
        <v>1038</v>
      </c>
      <c r="D8" s="913"/>
      <c r="E8" s="913"/>
      <c r="F8" s="917"/>
      <c r="G8" s="917"/>
      <c r="H8" s="621"/>
      <c r="I8" s="913" t="s">
        <v>1042</v>
      </c>
      <c r="J8" s="913"/>
      <c r="K8" s="913"/>
      <c r="L8" s="917"/>
      <c r="M8" s="917"/>
      <c r="N8" s="622"/>
    </row>
    <row r="9" spans="2:14" ht="3" customHeight="1" x14ac:dyDescent="0.25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25">
      <c r="B10" s="620"/>
      <c r="C10" s="913" t="s">
        <v>1039</v>
      </c>
      <c r="D10" s="913"/>
      <c r="E10" s="913"/>
      <c r="F10" s="917"/>
      <c r="G10" s="917"/>
      <c r="H10" s="621"/>
      <c r="I10" s="913" t="s">
        <v>1043</v>
      </c>
      <c r="J10" s="913"/>
      <c r="K10" s="913"/>
      <c r="L10" s="917"/>
      <c r="M10" s="917"/>
      <c r="N10" s="622"/>
    </row>
    <row r="11" spans="2:14" ht="3" customHeight="1" x14ac:dyDescent="0.25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25">
      <c r="B12" s="620"/>
      <c r="C12" s="913" t="s">
        <v>1041</v>
      </c>
      <c r="D12" s="913"/>
      <c r="E12" s="913"/>
      <c r="F12" s="917"/>
      <c r="G12" s="917"/>
      <c r="H12" s="621"/>
      <c r="I12" s="913" t="s">
        <v>1040</v>
      </c>
      <c r="J12" s="913"/>
      <c r="K12" s="913"/>
      <c r="L12" s="917"/>
      <c r="M12" s="917"/>
      <c r="N12" s="622"/>
    </row>
    <row r="13" spans="2:14" ht="15" x14ac:dyDescent="0.25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25">
      <c r="B14" s="620"/>
      <c r="C14" s="913" t="s">
        <v>1044</v>
      </c>
      <c r="D14" s="913"/>
      <c r="E14" s="913"/>
      <c r="F14" s="914" t="str">
        <f>IF(F10="","",IFERROR((F10+F12)/(L8+L10),""))</f>
        <v/>
      </c>
      <c r="G14" s="914"/>
      <c r="H14" s="554"/>
      <c r="I14" s="915" t="s">
        <v>1047</v>
      </c>
      <c r="J14" s="915"/>
      <c r="K14" s="915"/>
      <c r="L14" s="915"/>
      <c r="M14" s="915"/>
      <c r="N14" s="622"/>
    </row>
    <row r="15" spans="2:14" ht="3" customHeight="1" x14ac:dyDescent="0.25">
      <c r="B15" s="620"/>
      <c r="C15" s="554"/>
      <c r="D15" s="554"/>
      <c r="E15" s="554"/>
      <c r="F15" s="554"/>
      <c r="G15" s="554"/>
      <c r="H15" s="554"/>
      <c r="I15" s="916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16"/>
      <c r="K15" s="916"/>
      <c r="L15" s="916"/>
      <c r="M15" s="916"/>
      <c r="N15" s="622"/>
    </row>
    <row r="16" spans="2:14" ht="18.75" customHeight="1" x14ac:dyDescent="0.25">
      <c r="B16" s="620"/>
      <c r="C16" s="913" t="s">
        <v>1045</v>
      </c>
      <c r="D16" s="913"/>
      <c r="E16" s="913"/>
      <c r="F16" s="914" t="str">
        <f>IF(F10="","",IFERROR((F10)/(L8),""))</f>
        <v/>
      </c>
      <c r="G16" s="914"/>
      <c r="H16" s="554"/>
      <c r="I16" s="916"/>
      <c r="J16" s="916"/>
      <c r="K16" s="916"/>
      <c r="L16" s="916"/>
      <c r="M16" s="916"/>
      <c r="N16" s="622"/>
    </row>
    <row r="17" spans="2:14" ht="3" customHeight="1" x14ac:dyDescent="0.25">
      <c r="B17" s="620"/>
      <c r="C17" s="554"/>
      <c r="D17" s="554"/>
      <c r="E17" s="554"/>
      <c r="F17" s="554"/>
      <c r="G17" s="554"/>
      <c r="H17" s="554"/>
      <c r="I17" s="916"/>
      <c r="J17" s="916"/>
      <c r="K17" s="916"/>
      <c r="L17" s="916"/>
      <c r="M17" s="916"/>
      <c r="N17" s="622"/>
    </row>
    <row r="18" spans="2:14" ht="18.75" customHeight="1" x14ac:dyDescent="0.25">
      <c r="B18" s="620"/>
      <c r="C18" s="913" t="s">
        <v>1046</v>
      </c>
      <c r="D18" s="913"/>
      <c r="E18" s="913"/>
      <c r="F18" s="914" t="str">
        <f>IF(F10="","",IFERROR((L12)/(L8+L10),""))</f>
        <v/>
      </c>
      <c r="G18" s="914"/>
      <c r="H18" s="554"/>
      <c r="I18" s="916"/>
      <c r="J18" s="916"/>
      <c r="K18" s="916"/>
      <c r="L18" s="916"/>
      <c r="M18" s="916"/>
      <c r="N18" s="622"/>
    </row>
    <row r="19" spans="2:14" ht="3" customHeight="1" x14ac:dyDescent="0.25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5" x14ac:dyDescent="0.25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5" x14ac:dyDescent="0.25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5" x14ac:dyDescent="0.25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40625" defaultRowHeight="15" customHeight="1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20.140625" style="379" bestFit="1" customWidth="1"/>
    <col min="11" max="16" width="28.5703125" style="379" customWidth="1"/>
    <col min="17" max="16384" width="9.140625" style="379"/>
  </cols>
  <sheetData>
    <row r="2" spans="2:16" ht="22.5" customHeight="1" x14ac:dyDescent="0.25">
      <c r="B2" s="483"/>
      <c r="C2" s="484"/>
      <c r="D2" s="1024" t="s">
        <v>968</v>
      </c>
      <c r="E2" s="1024"/>
      <c r="F2" s="1024"/>
      <c r="G2" s="1024"/>
      <c r="H2" s="1024"/>
      <c r="I2" s="1024"/>
      <c r="J2" s="484"/>
      <c r="K2" s="484"/>
      <c r="L2" s="484"/>
      <c r="M2" s="485"/>
      <c r="N2" s="484"/>
      <c r="O2" s="484"/>
      <c r="P2" s="485"/>
    </row>
    <row r="3" spans="2:1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2"/>
      <c r="K3" s="1040" t="s">
        <v>944</v>
      </c>
      <c r="L3" s="1041"/>
      <c r="M3" s="1041"/>
      <c r="N3" s="1041"/>
      <c r="O3" s="1041"/>
      <c r="P3" s="1042"/>
    </row>
    <row r="4" spans="2:1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5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214"/>
      <c r="L5" s="214"/>
      <c r="M5" s="512"/>
      <c r="N5" s="214"/>
      <c r="O5" s="214"/>
      <c r="P5" s="512"/>
    </row>
    <row r="6" spans="2:1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9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25">
      <c r="B8" s="165">
        <v>1</v>
      </c>
      <c r="C8" s="1110"/>
      <c r="D8" s="1111"/>
      <c r="E8" s="1111"/>
      <c r="F8" s="1111"/>
      <c r="G8" s="1111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25">
      <c r="B9" s="167">
        <v>2</v>
      </c>
      <c r="C9" s="1110"/>
      <c r="D9" s="1111"/>
      <c r="E9" s="1111"/>
      <c r="F9" s="1111"/>
      <c r="G9" s="1111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25">
      <c r="B10" s="165">
        <v>3</v>
      </c>
      <c r="C10" s="1110"/>
      <c r="D10" s="1111"/>
      <c r="E10" s="1111"/>
      <c r="F10" s="1111"/>
      <c r="G10" s="1111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25">
      <c r="B11" s="167">
        <v>4</v>
      </c>
      <c r="C11" s="1110"/>
      <c r="D11" s="1111"/>
      <c r="E11" s="1111"/>
      <c r="F11" s="1111"/>
      <c r="G11" s="1111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25">
      <c r="B12" s="165">
        <v>5</v>
      </c>
      <c r="C12" s="1110"/>
      <c r="D12" s="1111"/>
      <c r="E12" s="1111"/>
      <c r="F12" s="1111"/>
      <c r="G12" s="1111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25">
      <c r="B13" s="167">
        <v>6</v>
      </c>
      <c r="C13" s="1110"/>
      <c r="D13" s="1111"/>
      <c r="E13" s="1111"/>
      <c r="F13" s="1111"/>
      <c r="G13" s="1111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25">
      <c r="B14" s="165">
        <v>7</v>
      </c>
      <c r="C14" s="1110"/>
      <c r="D14" s="1111"/>
      <c r="E14" s="1111"/>
      <c r="F14" s="1111"/>
      <c r="G14" s="1111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25">
      <c r="B15" s="167">
        <v>8</v>
      </c>
      <c r="C15" s="1110"/>
      <c r="D15" s="1111"/>
      <c r="E15" s="1111"/>
      <c r="F15" s="1111"/>
      <c r="G15" s="1111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25">
      <c r="B16" s="165">
        <v>9</v>
      </c>
      <c r="C16" s="1110"/>
      <c r="D16" s="1111"/>
      <c r="E16" s="1111"/>
      <c r="F16" s="1111"/>
      <c r="G16" s="1111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25">
      <c r="B17" s="167">
        <v>10</v>
      </c>
      <c r="C17" s="1110"/>
      <c r="D17" s="1111"/>
      <c r="E17" s="1111"/>
      <c r="F17" s="1111"/>
      <c r="G17" s="1111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25">
      <c r="B18" s="165">
        <v>11</v>
      </c>
      <c r="C18" s="1110"/>
      <c r="D18" s="1111"/>
      <c r="E18" s="1111"/>
      <c r="F18" s="1111"/>
      <c r="G18" s="1111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25">
      <c r="B19" s="167">
        <v>12</v>
      </c>
      <c r="C19" s="1110"/>
      <c r="D19" s="1111"/>
      <c r="E19" s="1111"/>
      <c r="F19" s="1111"/>
      <c r="G19" s="1111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25">
      <c r="B20" s="165">
        <v>13</v>
      </c>
      <c r="C20" s="1110"/>
      <c r="D20" s="1111"/>
      <c r="E20" s="1111"/>
      <c r="F20" s="1111"/>
      <c r="G20" s="1111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25">
      <c r="B21" s="167">
        <v>14</v>
      </c>
      <c r="C21" s="1110"/>
      <c r="D21" s="1111"/>
      <c r="E21" s="1111"/>
      <c r="F21" s="1111"/>
      <c r="G21" s="1111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25">
      <c r="B22" s="165">
        <v>15</v>
      </c>
      <c r="C22" s="1110"/>
      <c r="D22" s="1111"/>
      <c r="E22" s="1111"/>
      <c r="F22" s="1111"/>
      <c r="G22" s="1111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25">
      <c r="B23" s="167">
        <v>16</v>
      </c>
      <c r="C23" s="1110"/>
      <c r="D23" s="1111"/>
      <c r="E23" s="1111"/>
      <c r="F23" s="1111"/>
      <c r="G23" s="1111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25">
      <c r="B24" s="165">
        <v>17</v>
      </c>
      <c r="C24" s="1110"/>
      <c r="D24" s="1111"/>
      <c r="E24" s="1111"/>
      <c r="F24" s="1111"/>
      <c r="G24" s="1111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25">
      <c r="B25" s="167">
        <v>18</v>
      </c>
      <c r="C25" s="1110"/>
      <c r="D25" s="1111"/>
      <c r="E25" s="1111"/>
      <c r="F25" s="1111"/>
      <c r="G25" s="1111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25">
      <c r="B26" s="165">
        <v>19</v>
      </c>
      <c r="C26" s="1110"/>
      <c r="D26" s="1111"/>
      <c r="E26" s="1111"/>
      <c r="F26" s="1111"/>
      <c r="G26" s="1111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25">
      <c r="B27" s="167">
        <v>20</v>
      </c>
      <c r="C27" s="1110"/>
      <c r="D27" s="1111"/>
      <c r="E27" s="1111"/>
      <c r="F27" s="1111"/>
      <c r="G27" s="1111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25">
      <c r="B28" s="165">
        <v>21</v>
      </c>
      <c r="C28" s="1110"/>
      <c r="D28" s="1111"/>
      <c r="E28" s="1111"/>
      <c r="F28" s="1111"/>
      <c r="G28" s="1111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25">
      <c r="B29" s="167">
        <v>22</v>
      </c>
      <c r="C29" s="1110"/>
      <c r="D29" s="1111"/>
      <c r="E29" s="1111"/>
      <c r="F29" s="1111"/>
      <c r="G29" s="1111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25">
      <c r="B30" s="165">
        <v>23</v>
      </c>
      <c r="C30" s="1110"/>
      <c r="D30" s="1111"/>
      <c r="E30" s="1111"/>
      <c r="F30" s="1111"/>
      <c r="G30" s="1111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25">
      <c r="B31" s="167">
        <v>24</v>
      </c>
      <c r="C31" s="1110"/>
      <c r="D31" s="1111"/>
      <c r="E31" s="1111"/>
      <c r="F31" s="1111"/>
      <c r="G31" s="1111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25">
      <c r="B32" s="165">
        <v>25</v>
      </c>
      <c r="C32" s="1110"/>
      <c r="D32" s="1111"/>
      <c r="E32" s="1111"/>
      <c r="F32" s="1111"/>
      <c r="G32" s="1111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25">
      <c r="B33" s="167">
        <v>26</v>
      </c>
      <c r="C33" s="1110"/>
      <c r="D33" s="1111"/>
      <c r="E33" s="1111"/>
      <c r="F33" s="1111"/>
      <c r="G33" s="1111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25">
      <c r="B34" s="165">
        <v>27</v>
      </c>
      <c r="C34" s="1110"/>
      <c r="D34" s="1111"/>
      <c r="E34" s="1111"/>
      <c r="F34" s="1111"/>
      <c r="G34" s="1111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25">
      <c r="B35" s="167">
        <v>28</v>
      </c>
      <c r="C35" s="1110"/>
      <c r="D35" s="1111"/>
      <c r="E35" s="1111"/>
      <c r="F35" s="1111"/>
      <c r="G35" s="1111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25">
      <c r="B36" s="165">
        <v>29</v>
      </c>
      <c r="C36" s="1110"/>
      <c r="D36" s="1111"/>
      <c r="E36" s="1111"/>
      <c r="F36" s="1111"/>
      <c r="G36" s="1111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25">
      <c r="B37" s="167">
        <v>30</v>
      </c>
      <c r="C37" s="1110"/>
      <c r="D37" s="1111"/>
      <c r="E37" s="1111"/>
      <c r="F37" s="1111"/>
      <c r="G37" s="1111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25">
      <c r="B38" s="165">
        <v>31</v>
      </c>
      <c r="C38" s="1110"/>
      <c r="D38" s="1111"/>
      <c r="E38" s="1111"/>
      <c r="F38" s="1111"/>
      <c r="G38" s="1111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25">
      <c r="B39" s="167">
        <v>32</v>
      </c>
      <c r="C39" s="1110"/>
      <c r="D39" s="1111"/>
      <c r="E39" s="1111"/>
      <c r="F39" s="1111"/>
      <c r="G39" s="1111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25">
      <c r="B40" s="165">
        <v>33</v>
      </c>
      <c r="C40" s="1110"/>
      <c r="D40" s="1111"/>
      <c r="E40" s="1111"/>
      <c r="F40" s="1111"/>
      <c r="G40" s="1111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25">
      <c r="B41" s="167">
        <v>34</v>
      </c>
      <c r="C41" s="1110"/>
      <c r="D41" s="1111"/>
      <c r="E41" s="1111"/>
      <c r="F41" s="1111"/>
      <c r="G41" s="1111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25">
      <c r="B42" s="165">
        <v>35</v>
      </c>
      <c r="C42" s="1110"/>
      <c r="D42" s="1111"/>
      <c r="E42" s="1111"/>
      <c r="F42" s="1111"/>
      <c r="G42" s="1111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25">
      <c r="B43" s="167">
        <v>36</v>
      </c>
      <c r="C43" s="1110"/>
      <c r="D43" s="1111"/>
      <c r="E43" s="1111"/>
      <c r="F43" s="1111"/>
      <c r="G43" s="1111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25">
      <c r="B44" s="165">
        <v>37</v>
      </c>
      <c r="C44" s="1110"/>
      <c r="D44" s="1111"/>
      <c r="E44" s="1111"/>
      <c r="F44" s="1111"/>
      <c r="G44" s="1111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25">
      <c r="B45" s="167">
        <v>38</v>
      </c>
      <c r="C45" s="1110"/>
      <c r="D45" s="1111"/>
      <c r="E45" s="1111"/>
      <c r="F45" s="1111"/>
      <c r="G45" s="1111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25">
      <c r="B46" s="165">
        <v>39</v>
      </c>
      <c r="C46" s="1110"/>
      <c r="D46" s="1111"/>
      <c r="E46" s="1111"/>
      <c r="F46" s="1111"/>
      <c r="G46" s="1111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25">
      <c r="B47" s="167">
        <v>40</v>
      </c>
      <c r="C47" s="1110"/>
      <c r="D47" s="1111"/>
      <c r="E47" s="1111"/>
      <c r="F47" s="1111"/>
      <c r="G47" s="1111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x14ac:dyDescent="0.25">
      <c r="B48" s="165"/>
      <c r="C48" s="1113" t="s">
        <v>288</v>
      </c>
      <c r="D48" s="1114"/>
      <c r="E48" s="1114"/>
      <c r="F48" s="1114"/>
      <c r="G48" s="1114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">
      <c r="B49" s="474"/>
      <c r="C49" s="969" t="s">
        <v>926</v>
      </c>
      <c r="D49" s="969"/>
      <c r="E49" s="969"/>
      <c r="F49" s="969"/>
      <c r="G49" s="969"/>
      <c r="H49" s="969"/>
      <c r="I49" s="969"/>
      <c r="J49" s="969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">
      <c r="B50" s="960" t="s">
        <v>916</v>
      </c>
      <c r="C50" s="961"/>
      <c r="D50" s="961"/>
      <c r="E50" s="961"/>
      <c r="F50" s="961"/>
      <c r="G50" s="961"/>
      <c r="H50" s="961"/>
      <c r="I50" s="961"/>
      <c r="J50" s="962"/>
      <c r="K50" s="493"/>
      <c r="L50" s="493"/>
      <c r="M50" s="493"/>
      <c r="N50" s="493"/>
      <c r="O50" s="493"/>
      <c r="P50" s="493"/>
    </row>
    <row r="51" spans="2:16" s="468" customFormat="1" ht="15" customHeight="1" x14ac:dyDescent="0.2">
      <c r="B51" s="960" t="s">
        <v>917</v>
      </c>
      <c r="C51" s="961"/>
      <c r="D51" s="961"/>
      <c r="E51" s="961"/>
      <c r="F51" s="961"/>
      <c r="G51" s="961"/>
      <c r="H51" s="961"/>
      <c r="I51" s="961"/>
      <c r="J51" s="962"/>
      <c r="K51" s="494"/>
      <c r="L51" s="494"/>
      <c r="M51" s="494"/>
      <c r="N51" s="494"/>
      <c r="O51" s="494"/>
      <c r="P51" s="494"/>
    </row>
    <row r="52" spans="2:16" s="468" customFormat="1" ht="15" customHeight="1" x14ac:dyDescent="0.2">
      <c r="B52" s="960" t="s">
        <v>918</v>
      </c>
      <c r="C52" s="961"/>
      <c r="D52" s="961"/>
      <c r="E52" s="961"/>
      <c r="F52" s="961"/>
      <c r="G52" s="961"/>
      <c r="H52" s="961"/>
      <c r="I52" s="961"/>
      <c r="J52" s="962"/>
      <c r="K52" s="495"/>
      <c r="L52" s="495"/>
      <c r="M52" s="495"/>
      <c r="N52" s="495"/>
      <c r="O52" s="495"/>
      <c r="P52" s="495"/>
    </row>
    <row r="53" spans="2:16" s="468" customFormat="1" ht="15" customHeight="1" x14ac:dyDescent="0.2">
      <c r="B53" s="960" t="s">
        <v>919</v>
      </c>
      <c r="C53" s="961"/>
      <c r="D53" s="961"/>
      <c r="E53" s="961"/>
      <c r="F53" s="961"/>
      <c r="G53" s="961"/>
      <c r="H53" s="961"/>
      <c r="I53" s="961"/>
      <c r="J53" s="962"/>
      <c r="K53" s="495"/>
      <c r="L53" s="495"/>
      <c r="M53" s="495"/>
      <c r="N53" s="495"/>
      <c r="O53" s="495"/>
      <c r="P53" s="495"/>
    </row>
    <row r="54" spans="2:16" s="468" customFormat="1" ht="15" customHeight="1" x14ac:dyDescent="0.2">
      <c r="B54" s="960" t="s">
        <v>920</v>
      </c>
      <c r="C54" s="961"/>
      <c r="D54" s="961"/>
      <c r="E54" s="961"/>
      <c r="F54" s="961"/>
      <c r="G54" s="961"/>
      <c r="H54" s="961"/>
      <c r="I54" s="961"/>
      <c r="J54" s="962"/>
      <c r="K54" s="493"/>
      <c r="L54" s="493"/>
      <c r="M54" s="493"/>
      <c r="N54" s="493"/>
      <c r="O54" s="493"/>
      <c r="P54" s="493"/>
    </row>
    <row r="55" spans="2:16" s="468" customFormat="1" x14ac:dyDescent="0.2">
      <c r="B55" s="960" t="s">
        <v>921</v>
      </c>
      <c r="C55" s="961"/>
      <c r="D55" s="961"/>
      <c r="E55" s="961"/>
      <c r="F55" s="961"/>
      <c r="G55" s="961"/>
      <c r="H55" s="961"/>
      <c r="I55" s="961"/>
      <c r="J55" s="962"/>
      <c r="K55" s="496"/>
      <c r="L55" s="496"/>
      <c r="M55" s="496"/>
      <c r="N55" s="496"/>
      <c r="O55" s="496"/>
      <c r="P55" s="496"/>
    </row>
    <row r="56" spans="2:16" s="468" customFormat="1" x14ac:dyDescent="0.2">
      <c r="B56" s="960" t="s">
        <v>922</v>
      </c>
      <c r="C56" s="961"/>
      <c r="D56" s="961"/>
      <c r="E56" s="961"/>
      <c r="F56" s="961"/>
      <c r="G56" s="961"/>
      <c r="H56" s="961"/>
      <c r="I56" s="961"/>
      <c r="J56" s="962"/>
      <c r="K56" s="497"/>
      <c r="L56" s="497"/>
      <c r="M56" s="497"/>
      <c r="N56" s="497"/>
      <c r="O56" s="497"/>
      <c r="P56" s="497"/>
    </row>
    <row r="57" spans="2:16" s="514" customFormat="1" ht="15" customHeight="1" x14ac:dyDescent="0.2">
      <c r="B57" s="1096" t="s">
        <v>923</v>
      </c>
      <c r="C57" s="1097"/>
      <c r="D57" s="1097"/>
      <c r="E57" s="1097"/>
      <c r="F57" s="1097"/>
      <c r="G57" s="1097"/>
      <c r="H57" s="1097"/>
      <c r="I57" s="1097"/>
      <c r="J57" s="1098"/>
      <c r="K57" s="1046" t="s">
        <v>913</v>
      </c>
      <c r="L57" s="1046"/>
      <c r="M57" s="1046"/>
      <c r="N57" s="1046" t="s">
        <v>913</v>
      </c>
      <c r="O57" s="1046"/>
      <c r="P57" s="1046"/>
    </row>
    <row r="58" spans="2:16" x14ac:dyDescent="0.25">
      <c r="B58" s="1107" t="s">
        <v>291</v>
      </c>
      <c r="C58" s="1108"/>
      <c r="D58" s="1108"/>
      <c r="E58" s="1108"/>
      <c r="F58" s="1108"/>
      <c r="G58" s="1108"/>
      <c r="H58" s="1108"/>
      <c r="I58" s="1108"/>
      <c r="J58" s="1109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45" x14ac:dyDescent="0.25">
      <c r="B59" s="316"/>
      <c r="C59" s="1115" t="s">
        <v>293</v>
      </c>
      <c r="D59" s="1115"/>
      <c r="E59" s="1115"/>
      <c r="F59" s="1115"/>
      <c r="G59" s="1116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25">
      <c r="B60" s="165">
        <v>1</v>
      </c>
      <c r="C60" s="1112"/>
      <c r="D60" s="1112"/>
      <c r="E60" s="1112"/>
      <c r="F60" s="1112"/>
      <c r="G60" s="1110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25">
      <c r="B61" s="167">
        <v>2</v>
      </c>
      <c r="C61" s="1112"/>
      <c r="D61" s="1112"/>
      <c r="E61" s="1112"/>
      <c r="F61" s="1112"/>
      <c r="G61" s="1110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25">
      <c r="B62" s="165">
        <v>3</v>
      </c>
      <c r="C62" s="1112"/>
      <c r="D62" s="1112"/>
      <c r="E62" s="1112"/>
      <c r="F62" s="1112"/>
      <c r="G62" s="1110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25">
      <c r="B63" s="167">
        <v>4</v>
      </c>
      <c r="C63" s="1112"/>
      <c r="D63" s="1112"/>
      <c r="E63" s="1112"/>
      <c r="F63" s="1112"/>
      <c r="G63" s="1110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25">
      <c r="B64" s="165">
        <v>5</v>
      </c>
      <c r="C64" s="1112"/>
      <c r="D64" s="1112"/>
      <c r="E64" s="1112"/>
      <c r="F64" s="1112"/>
      <c r="G64" s="1110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">
      <c r="B65" s="474"/>
      <c r="C65" s="969" t="s">
        <v>926</v>
      </c>
      <c r="D65" s="969"/>
      <c r="E65" s="969"/>
      <c r="F65" s="969"/>
      <c r="G65" s="969"/>
      <c r="H65" s="969"/>
      <c r="I65" s="969"/>
      <c r="J65" s="969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">
      <c r="B66" s="960" t="s">
        <v>916</v>
      </c>
      <c r="C66" s="961"/>
      <c r="D66" s="961"/>
      <c r="E66" s="961"/>
      <c r="F66" s="961"/>
      <c r="G66" s="961"/>
      <c r="H66" s="961"/>
      <c r="I66" s="961"/>
      <c r="J66" s="962"/>
      <c r="K66" s="493"/>
      <c r="L66" s="493"/>
      <c r="M66" s="493"/>
      <c r="N66" s="493"/>
      <c r="O66" s="493"/>
      <c r="P66" s="493"/>
    </row>
    <row r="67" spans="2:16" s="468" customFormat="1" ht="15" customHeight="1" x14ac:dyDescent="0.2">
      <c r="B67" s="960" t="s">
        <v>917</v>
      </c>
      <c r="C67" s="961"/>
      <c r="D67" s="961"/>
      <c r="E67" s="961"/>
      <c r="F67" s="961"/>
      <c r="G67" s="961"/>
      <c r="H67" s="961"/>
      <c r="I67" s="961"/>
      <c r="J67" s="962"/>
      <c r="K67" s="494"/>
      <c r="L67" s="494"/>
      <c r="M67" s="494"/>
      <c r="N67" s="494"/>
      <c r="O67" s="494"/>
      <c r="P67" s="494"/>
    </row>
    <row r="68" spans="2:16" s="468" customFormat="1" ht="15" customHeight="1" x14ac:dyDescent="0.2">
      <c r="B68" s="960" t="s">
        <v>918</v>
      </c>
      <c r="C68" s="961"/>
      <c r="D68" s="961"/>
      <c r="E68" s="961"/>
      <c r="F68" s="961"/>
      <c r="G68" s="961"/>
      <c r="H68" s="961"/>
      <c r="I68" s="961"/>
      <c r="J68" s="962"/>
      <c r="K68" s="495"/>
      <c r="L68" s="495"/>
      <c r="M68" s="495"/>
      <c r="N68" s="495"/>
      <c r="O68" s="495"/>
      <c r="P68" s="495"/>
    </row>
    <row r="69" spans="2:16" s="468" customFormat="1" ht="15" customHeight="1" x14ac:dyDescent="0.2">
      <c r="B69" s="960" t="s">
        <v>919</v>
      </c>
      <c r="C69" s="961"/>
      <c r="D69" s="961"/>
      <c r="E69" s="961"/>
      <c r="F69" s="961"/>
      <c r="G69" s="961"/>
      <c r="H69" s="961"/>
      <c r="I69" s="961"/>
      <c r="J69" s="962"/>
      <c r="K69" s="495"/>
      <c r="L69" s="495"/>
      <c r="M69" s="495"/>
      <c r="N69" s="495"/>
      <c r="O69" s="495"/>
      <c r="P69" s="495"/>
    </row>
    <row r="70" spans="2:16" s="468" customFormat="1" ht="15" customHeight="1" x14ac:dyDescent="0.2">
      <c r="B70" s="960" t="s">
        <v>920</v>
      </c>
      <c r="C70" s="961"/>
      <c r="D70" s="961"/>
      <c r="E70" s="961"/>
      <c r="F70" s="961"/>
      <c r="G70" s="961"/>
      <c r="H70" s="961"/>
      <c r="I70" s="961"/>
      <c r="J70" s="962"/>
      <c r="K70" s="493"/>
      <c r="L70" s="493"/>
      <c r="M70" s="493"/>
      <c r="N70" s="493"/>
      <c r="O70" s="493"/>
      <c r="P70" s="493"/>
    </row>
    <row r="71" spans="2:16" s="468" customFormat="1" x14ac:dyDescent="0.2">
      <c r="B71" s="960" t="s">
        <v>921</v>
      </c>
      <c r="C71" s="961"/>
      <c r="D71" s="961"/>
      <c r="E71" s="961"/>
      <c r="F71" s="961"/>
      <c r="G71" s="961"/>
      <c r="H71" s="961"/>
      <c r="I71" s="961"/>
      <c r="J71" s="962"/>
      <c r="K71" s="496"/>
      <c r="L71" s="496"/>
      <c r="M71" s="496"/>
      <c r="N71" s="496"/>
      <c r="O71" s="496"/>
      <c r="P71" s="496"/>
    </row>
    <row r="72" spans="2:16" s="468" customFormat="1" x14ac:dyDescent="0.2">
      <c r="B72" s="960" t="s">
        <v>922</v>
      </c>
      <c r="C72" s="961"/>
      <c r="D72" s="961"/>
      <c r="E72" s="961"/>
      <c r="F72" s="961"/>
      <c r="G72" s="961"/>
      <c r="H72" s="961"/>
      <c r="I72" s="961"/>
      <c r="J72" s="962"/>
      <c r="K72" s="497"/>
      <c r="L72" s="497"/>
      <c r="M72" s="497"/>
      <c r="N72" s="497"/>
      <c r="O72" s="497"/>
      <c r="P72" s="497"/>
    </row>
    <row r="73" spans="2:16" s="514" customFormat="1" ht="15" customHeight="1" x14ac:dyDescent="0.2">
      <c r="B73" s="1096" t="s">
        <v>923</v>
      </c>
      <c r="C73" s="1097"/>
      <c r="D73" s="1097"/>
      <c r="E73" s="1097"/>
      <c r="F73" s="1097"/>
      <c r="G73" s="1097"/>
      <c r="H73" s="1097"/>
      <c r="I73" s="1097"/>
      <c r="J73" s="1098"/>
      <c r="K73" s="1046" t="s">
        <v>913</v>
      </c>
      <c r="L73" s="1046"/>
      <c r="M73" s="1046"/>
      <c r="N73" s="1046" t="s">
        <v>913</v>
      </c>
      <c r="O73" s="1046"/>
      <c r="P73" s="1046"/>
    </row>
    <row r="74" spans="2:16" ht="15" customHeight="1" x14ac:dyDescent="0.25">
      <c r="B74" s="1107" t="s">
        <v>299</v>
      </c>
      <c r="C74" s="1108"/>
      <c r="D74" s="1108"/>
      <c r="E74" s="1108"/>
      <c r="F74" s="1108"/>
      <c r="G74" s="1108"/>
      <c r="H74" s="1108"/>
      <c r="I74" s="1108"/>
      <c r="J74" s="1109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25">
      <c r="B75" s="316"/>
      <c r="C75" s="1103" t="s">
        <v>178</v>
      </c>
      <c r="D75" s="1103"/>
      <c r="E75" s="1103"/>
      <c r="F75" s="1103"/>
      <c r="G75" s="1103"/>
      <c r="H75" s="1104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25">
      <c r="B76" s="178">
        <v>1</v>
      </c>
      <c r="C76" s="1105"/>
      <c r="D76" s="1105"/>
      <c r="E76" s="1105"/>
      <c r="F76" s="1105"/>
      <c r="G76" s="1105"/>
      <c r="H76" s="1106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25">
      <c r="B77" s="178">
        <v>2</v>
      </c>
      <c r="C77" s="1105"/>
      <c r="D77" s="1105"/>
      <c r="E77" s="1105"/>
      <c r="F77" s="1105"/>
      <c r="G77" s="1105"/>
      <c r="H77" s="1106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25">
      <c r="B78" s="178">
        <v>3</v>
      </c>
      <c r="C78" s="1105"/>
      <c r="D78" s="1105"/>
      <c r="E78" s="1105"/>
      <c r="F78" s="1105"/>
      <c r="G78" s="1105"/>
      <c r="H78" s="1106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">
      <c r="B79" s="474"/>
      <c r="C79" s="969" t="s">
        <v>926</v>
      </c>
      <c r="D79" s="969"/>
      <c r="E79" s="969"/>
      <c r="F79" s="969"/>
      <c r="G79" s="969"/>
      <c r="H79" s="969"/>
      <c r="I79" s="969"/>
      <c r="J79" s="969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">
      <c r="B80" s="960" t="s">
        <v>916</v>
      </c>
      <c r="C80" s="961"/>
      <c r="D80" s="961"/>
      <c r="E80" s="961"/>
      <c r="F80" s="961"/>
      <c r="G80" s="961"/>
      <c r="H80" s="961"/>
      <c r="I80" s="961"/>
      <c r="J80" s="962"/>
      <c r="K80" s="493"/>
      <c r="L80" s="493"/>
      <c r="M80" s="493"/>
      <c r="N80" s="493"/>
      <c r="O80" s="493"/>
      <c r="P80" s="493"/>
    </row>
    <row r="81" spans="2:16" s="468" customFormat="1" ht="15" customHeight="1" x14ac:dyDescent="0.2">
      <c r="B81" s="960" t="s">
        <v>917</v>
      </c>
      <c r="C81" s="961"/>
      <c r="D81" s="961"/>
      <c r="E81" s="961"/>
      <c r="F81" s="961"/>
      <c r="G81" s="961"/>
      <c r="H81" s="961"/>
      <c r="I81" s="961"/>
      <c r="J81" s="962"/>
      <c r="K81" s="494"/>
      <c r="L81" s="494"/>
      <c r="M81" s="494"/>
      <c r="N81" s="494"/>
      <c r="O81" s="494"/>
      <c r="P81" s="494"/>
    </row>
    <row r="82" spans="2:16" s="468" customFormat="1" ht="15" customHeight="1" x14ac:dyDescent="0.2">
      <c r="B82" s="960" t="s">
        <v>918</v>
      </c>
      <c r="C82" s="961"/>
      <c r="D82" s="961"/>
      <c r="E82" s="961"/>
      <c r="F82" s="961"/>
      <c r="G82" s="961"/>
      <c r="H82" s="961"/>
      <c r="I82" s="961"/>
      <c r="J82" s="962"/>
      <c r="K82" s="495"/>
      <c r="L82" s="495"/>
      <c r="M82" s="495"/>
      <c r="N82" s="495"/>
      <c r="O82" s="495"/>
      <c r="P82" s="495"/>
    </row>
    <row r="83" spans="2:16" s="468" customFormat="1" ht="15" customHeight="1" x14ac:dyDescent="0.2">
      <c r="B83" s="960" t="s">
        <v>919</v>
      </c>
      <c r="C83" s="961"/>
      <c r="D83" s="961"/>
      <c r="E83" s="961"/>
      <c r="F83" s="961"/>
      <c r="G83" s="961"/>
      <c r="H83" s="961"/>
      <c r="I83" s="961"/>
      <c r="J83" s="962"/>
      <c r="K83" s="495"/>
      <c r="L83" s="495"/>
      <c r="M83" s="495"/>
      <c r="N83" s="495"/>
      <c r="O83" s="495"/>
      <c r="P83" s="495"/>
    </row>
    <row r="84" spans="2:16" s="468" customFormat="1" ht="15" customHeight="1" x14ac:dyDescent="0.2">
      <c r="B84" s="960" t="s">
        <v>920</v>
      </c>
      <c r="C84" s="961"/>
      <c r="D84" s="961"/>
      <c r="E84" s="961"/>
      <c r="F84" s="961"/>
      <c r="G84" s="961"/>
      <c r="H84" s="961"/>
      <c r="I84" s="961"/>
      <c r="J84" s="962"/>
      <c r="K84" s="493"/>
      <c r="L84" s="493"/>
      <c r="M84" s="493"/>
      <c r="N84" s="493"/>
      <c r="O84" s="493"/>
      <c r="P84" s="493"/>
    </row>
    <row r="85" spans="2:16" s="468" customFormat="1" x14ac:dyDescent="0.2">
      <c r="B85" s="960" t="s">
        <v>921</v>
      </c>
      <c r="C85" s="961"/>
      <c r="D85" s="961"/>
      <c r="E85" s="961"/>
      <c r="F85" s="961"/>
      <c r="G85" s="961"/>
      <c r="H85" s="961"/>
      <c r="I85" s="961"/>
      <c r="J85" s="962"/>
      <c r="K85" s="496"/>
      <c r="L85" s="496"/>
      <c r="M85" s="496"/>
      <c r="N85" s="496"/>
      <c r="O85" s="496"/>
      <c r="P85" s="496"/>
    </row>
    <row r="86" spans="2:16" s="468" customFormat="1" x14ac:dyDescent="0.2">
      <c r="B86" s="960" t="s">
        <v>922</v>
      </c>
      <c r="C86" s="961"/>
      <c r="D86" s="961"/>
      <c r="E86" s="961"/>
      <c r="F86" s="961"/>
      <c r="G86" s="961"/>
      <c r="H86" s="961"/>
      <c r="I86" s="961"/>
      <c r="J86" s="962"/>
      <c r="K86" s="497"/>
      <c r="L86" s="497"/>
      <c r="M86" s="497"/>
      <c r="N86" s="497"/>
      <c r="O86" s="497"/>
      <c r="P86" s="497"/>
    </row>
    <row r="87" spans="2:16" s="514" customFormat="1" ht="15" customHeight="1" x14ac:dyDescent="0.2">
      <c r="B87" s="1096" t="s">
        <v>923</v>
      </c>
      <c r="C87" s="1097"/>
      <c r="D87" s="1097"/>
      <c r="E87" s="1097"/>
      <c r="F87" s="1097"/>
      <c r="G87" s="1097"/>
      <c r="H87" s="1097"/>
      <c r="I87" s="1097"/>
      <c r="J87" s="1098"/>
      <c r="K87" s="1046" t="s">
        <v>913</v>
      </c>
      <c r="L87" s="1046"/>
      <c r="M87" s="1046"/>
      <c r="N87" s="1046" t="s">
        <v>913</v>
      </c>
      <c r="O87" s="1046"/>
      <c r="P87" s="1046"/>
    </row>
    <row r="88" spans="2:16" ht="15" customHeight="1" x14ac:dyDescent="0.25">
      <c r="B88" s="1099" t="s">
        <v>706</v>
      </c>
      <c r="C88" s="1100"/>
      <c r="D88" s="1100"/>
      <c r="E88" s="1100"/>
      <c r="F88" s="1100"/>
      <c r="G88" s="1100"/>
      <c r="H88" s="1100"/>
      <c r="I88" s="1100"/>
      <c r="J88" s="1101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25">
      <c r="B89" s="1102" t="s">
        <v>15</v>
      </c>
      <c r="C89" s="1103"/>
      <c r="D89" s="1103"/>
      <c r="E89" s="1103"/>
      <c r="F89" s="1103"/>
      <c r="G89" s="1103"/>
      <c r="H89" s="1104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25">
      <c r="B90" s="178">
        <v>1</v>
      </c>
      <c r="C90" s="1105"/>
      <c r="D90" s="1105"/>
      <c r="E90" s="1105"/>
      <c r="F90" s="1105"/>
      <c r="G90" s="1105"/>
      <c r="H90" s="1106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25">
      <c r="B91" s="178">
        <v>2</v>
      </c>
      <c r="C91" s="1105"/>
      <c r="D91" s="1105"/>
      <c r="E91" s="1105"/>
      <c r="F91" s="1105"/>
      <c r="G91" s="1105"/>
      <c r="H91" s="1106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25">
      <c r="B92" s="178">
        <v>3</v>
      </c>
      <c r="C92" s="1105"/>
      <c r="D92" s="1105"/>
      <c r="E92" s="1105"/>
      <c r="F92" s="1105"/>
      <c r="G92" s="1105"/>
      <c r="H92" s="1106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">
      <c r="B93" s="474"/>
      <c r="C93" s="969" t="s">
        <v>926</v>
      </c>
      <c r="D93" s="969"/>
      <c r="E93" s="969"/>
      <c r="F93" s="969"/>
      <c r="G93" s="969"/>
      <c r="H93" s="969"/>
      <c r="I93" s="969"/>
      <c r="J93" s="969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">
      <c r="B94" s="960" t="s">
        <v>916</v>
      </c>
      <c r="C94" s="961"/>
      <c r="D94" s="961"/>
      <c r="E94" s="961"/>
      <c r="F94" s="961"/>
      <c r="G94" s="961"/>
      <c r="H94" s="961"/>
      <c r="I94" s="961"/>
      <c r="J94" s="962"/>
      <c r="K94" s="493"/>
      <c r="L94" s="493"/>
      <c r="M94" s="493"/>
      <c r="N94" s="493"/>
      <c r="O94" s="493"/>
      <c r="P94" s="493"/>
    </row>
    <row r="95" spans="2:16" s="468" customFormat="1" ht="15" customHeight="1" x14ac:dyDescent="0.2">
      <c r="B95" s="960" t="s">
        <v>917</v>
      </c>
      <c r="C95" s="961"/>
      <c r="D95" s="961"/>
      <c r="E95" s="961"/>
      <c r="F95" s="961"/>
      <c r="G95" s="961"/>
      <c r="H95" s="961"/>
      <c r="I95" s="961"/>
      <c r="J95" s="962"/>
      <c r="K95" s="494"/>
      <c r="L95" s="494"/>
      <c r="M95" s="494"/>
      <c r="N95" s="494"/>
      <c r="O95" s="494"/>
      <c r="P95" s="494"/>
    </row>
    <row r="96" spans="2:16" s="468" customFormat="1" ht="15" customHeight="1" x14ac:dyDescent="0.2">
      <c r="B96" s="960" t="s">
        <v>918</v>
      </c>
      <c r="C96" s="961"/>
      <c r="D96" s="961"/>
      <c r="E96" s="961"/>
      <c r="F96" s="961"/>
      <c r="G96" s="961"/>
      <c r="H96" s="961"/>
      <c r="I96" s="961"/>
      <c r="J96" s="962"/>
      <c r="K96" s="495"/>
      <c r="L96" s="495"/>
      <c r="M96" s="495"/>
      <c r="N96" s="495"/>
      <c r="O96" s="495"/>
      <c r="P96" s="495"/>
    </row>
    <row r="97" spans="2:16" s="468" customFormat="1" ht="15" customHeight="1" x14ac:dyDescent="0.2">
      <c r="B97" s="960" t="s">
        <v>919</v>
      </c>
      <c r="C97" s="961"/>
      <c r="D97" s="961"/>
      <c r="E97" s="961"/>
      <c r="F97" s="961"/>
      <c r="G97" s="961"/>
      <c r="H97" s="961"/>
      <c r="I97" s="961"/>
      <c r="J97" s="962"/>
      <c r="K97" s="495"/>
      <c r="L97" s="495"/>
      <c r="M97" s="495"/>
      <c r="N97" s="495"/>
      <c r="O97" s="495"/>
      <c r="P97" s="495"/>
    </row>
    <row r="98" spans="2:16" s="468" customFormat="1" ht="15" customHeight="1" x14ac:dyDescent="0.2">
      <c r="B98" s="960" t="s">
        <v>920</v>
      </c>
      <c r="C98" s="961"/>
      <c r="D98" s="961"/>
      <c r="E98" s="961"/>
      <c r="F98" s="961"/>
      <c r="G98" s="961"/>
      <c r="H98" s="961"/>
      <c r="I98" s="961"/>
      <c r="J98" s="962"/>
      <c r="K98" s="493"/>
      <c r="L98" s="493"/>
      <c r="M98" s="493"/>
      <c r="N98" s="493"/>
      <c r="O98" s="493"/>
      <c r="P98" s="493"/>
    </row>
    <row r="99" spans="2:16" s="468" customFormat="1" x14ac:dyDescent="0.2">
      <c r="B99" s="960" t="s">
        <v>921</v>
      </c>
      <c r="C99" s="961"/>
      <c r="D99" s="961"/>
      <c r="E99" s="961"/>
      <c r="F99" s="961"/>
      <c r="G99" s="961"/>
      <c r="H99" s="961"/>
      <c r="I99" s="961"/>
      <c r="J99" s="962"/>
      <c r="K99" s="496"/>
      <c r="L99" s="496"/>
      <c r="M99" s="496"/>
      <c r="N99" s="496"/>
      <c r="O99" s="496"/>
      <c r="P99" s="496"/>
    </row>
    <row r="100" spans="2:16" s="468" customFormat="1" x14ac:dyDescent="0.2">
      <c r="B100" s="960" t="s">
        <v>922</v>
      </c>
      <c r="C100" s="961"/>
      <c r="D100" s="961"/>
      <c r="E100" s="961"/>
      <c r="F100" s="961"/>
      <c r="G100" s="961"/>
      <c r="H100" s="961"/>
      <c r="I100" s="961"/>
      <c r="J100" s="962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">
      <c r="B101" s="1096" t="s">
        <v>923</v>
      </c>
      <c r="C101" s="1097"/>
      <c r="D101" s="1097"/>
      <c r="E101" s="1097"/>
      <c r="F101" s="1097"/>
      <c r="G101" s="1097"/>
      <c r="H101" s="1097"/>
      <c r="I101" s="1097"/>
      <c r="J101" s="1098"/>
      <c r="K101" s="1046" t="s">
        <v>913</v>
      </c>
      <c r="L101" s="1046"/>
      <c r="M101" s="1046"/>
      <c r="N101" s="1046" t="s">
        <v>913</v>
      </c>
      <c r="O101" s="1046"/>
      <c r="P101" s="1046"/>
    </row>
  </sheetData>
  <sheetProtection password="C9E8" sheet="1" objects="1" scenarios="1"/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40625" defaultRowHeight="15" outlineLevelRow="1" x14ac:dyDescent="0.25"/>
  <cols>
    <col min="1" max="2" width="3.5703125" style="379" customWidth="1"/>
    <col min="3" max="7" width="10.5703125" style="379" customWidth="1"/>
    <col min="8" max="9" width="11.5703125" style="379" customWidth="1"/>
    <col min="10" max="10" width="13.5703125" style="379" customWidth="1"/>
    <col min="11" max="11" width="17.5703125" style="379" customWidth="1"/>
    <col min="12" max="12" width="16.85546875" style="379" bestFit="1" customWidth="1"/>
    <col min="13" max="13" width="14.5703125" style="379" customWidth="1"/>
    <col min="14" max="14" width="16.85546875" style="379" bestFit="1" customWidth="1"/>
    <col min="15" max="16" width="3.5703125" style="379" customWidth="1"/>
    <col min="17" max="17" width="14.140625" style="379" customWidth="1"/>
    <col min="18" max="21" width="10.5703125" style="379" customWidth="1"/>
    <col min="22" max="22" width="11.5703125" style="379" customWidth="1"/>
    <col min="23" max="23" width="10.5703125" style="379" customWidth="1"/>
    <col min="24" max="24" width="18.5703125" style="379" customWidth="1"/>
    <col min="25" max="25" width="16.85546875" style="387" bestFit="1" customWidth="1"/>
    <col min="26" max="16384" width="9.140625" style="379"/>
  </cols>
  <sheetData>
    <row r="2" spans="2:26" ht="22.5" customHeight="1" x14ac:dyDescent="0.25">
      <c r="B2" s="1023" t="s">
        <v>969</v>
      </c>
      <c r="C2" s="1024"/>
      <c r="D2" s="1024"/>
      <c r="E2" s="1024"/>
      <c r="F2" s="1024"/>
      <c r="G2" s="1024"/>
      <c r="H2" s="1024"/>
      <c r="I2" s="1024"/>
      <c r="J2" s="1024"/>
      <c r="K2" s="1024"/>
      <c r="L2" s="1024"/>
      <c r="M2" s="1024"/>
      <c r="N2" s="1039"/>
      <c r="P2" s="1023" t="str">
        <f>B2</f>
        <v>CUSTOS - FONTES INCENTIVADAS (ORIGEM DOS RECURSOS)</v>
      </c>
      <c r="Q2" s="1024"/>
      <c r="R2" s="1024"/>
      <c r="S2" s="1024"/>
      <c r="T2" s="1024"/>
      <c r="U2" s="1024"/>
      <c r="V2" s="1024"/>
      <c r="W2" s="1024"/>
      <c r="X2" s="1039"/>
      <c r="Y2" s="388"/>
      <c r="Z2" s="385"/>
    </row>
    <row r="3" spans="2:26" ht="15" customHeight="1" x14ac:dyDescent="0.25">
      <c r="B3" s="1040" t="s">
        <v>798</v>
      </c>
      <c r="C3" s="1041"/>
      <c r="D3" s="1041"/>
      <c r="E3" s="1041"/>
      <c r="F3" s="1041"/>
      <c r="G3" s="1041"/>
      <c r="H3" s="1041"/>
      <c r="I3" s="1041"/>
      <c r="J3" s="1041"/>
      <c r="K3" s="1042"/>
      <c r="L3" s="1040" t="s">
        <v>213</v>
      </c>
      <c r="M3" s="1041"/>
      <c r="N3" s="1042"/>
      <c r="P3" s="1040" t="s">
        <v>695</v>
      </c>
      <c r="Q3" s="1041"/>
      <c r="R3" s="1041"/>
      <c r="S3" s="1041"/>
      <c r="T3" s="1041"/>
      <c r="U3" s="1041"/>
      <c r="V3" s="1041"/>
      <c r="W3" s="1041"/>
      <c r="X3" s="1042"/>
    </row>
    <row r="4" spans="2:26" ht="15" customHeight="1" x14ac:dyDescent="0.25">
      <c r="B4" s="1043"/>
      <c r="C4" s="1044"/>
      <c r="D4" s="1044"/>
      <c r="E4" s="1044"/>
      <c r="F4" s="1044"/>
      <c r="G4" s="1044"/>
      <c r="H4" s="1044"/>
      <c r="I4" s="1044"/>
      <c r="J4" s="1044"/>
      <c r="K4" s="1045"/>
      <c r="L4" s="312" t="s">
        <v>795</v>
      </c>
      <c r="M4" s="312" t="s">
        <v>239</v>
      </c>
      <c r="N4" s="313" t="s">
        <v>240</v>
      </c>
      <c r="P4" s="1043"/>
      <c r="Q4" s="1044"/>
      <c r="R4" s="1044"/>
      <c r="S4" s="1044"/>
      <c r="T4" s="1044"/>
      <c r="U4" s="1044"/>
      <c r="V4" s="1044"/>
      <c r="W4" s="1044"/>
      <c r="X4" s="1045"/>
    </row>
    <row r="5" spans="2:26" ht="15" customHeight="1" x14ac:dyDescent="0.25">
      <c r="B5" s="1099" t="s">
        <v>692</v>
      </c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1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25">
      <c r="B6" s="1107" t="s">
        <v>282</v>
      </c>
      <c r="C6" s="1108"/>
      <c r="D6" s="1108"/>
      <c r="E6" s="1108"/>
      <c r="F6" s="1108"/>
      <c r="G6" s="1108"/>
      <c r="H6" s="1108"/>
      <c r="I6" s="1108"/>
      <c r="J6" s="1108"/>
      <c r="K6" s="1108"/>
      <c r="L6" s="1108"/>
      <c r="M6" s="1108"/>
      <c r="N6" s="1109"/>
      <c r="P6" s="1107" t="s">
        <v>282</v>
      </c>
      <c r="Q6" s="1108"/>
      <c r="R6" s="1108"/>
      <c r="S6" s="1108"/>
      <c r="T6" s="1108"/>
      <c r="U6" s="1108"/>
      <c r="V6" s="1108"/>
      <c r="W6" s="1108"/>
      <c r="X6" s="1109"/>
    </row>
    <row r="7" spans="2:26" x14ac:dyDescent="0.25">
      <c r="B7" s="1117" t="s">
        <v>283</v>
      </c>
      <c r="C7" s="1117"/>
      <c r="D7" s="1117"/>
      <c r="E7" s="1118"/>
      <c r="F7" s="1118"/>
      <c r="G7" s="111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117" t="str">
        <f>B7</f>
        <v>Materiais e equipamentos</v>
      </c>
      <c r="Q7" s="1117"/>
      <c r="R7" s="1117"/>
      <c r="S7" s="1118"/>
      <c r="T7" s="1118"/>
      <c r="U7" s="111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25">
      <c r="B8" s="165">
        <v>1</v>
      </c>
      <c r="C8" s="1149" t="str">
        <f>IF(ISBLANK('FICusto (ORÇ)'!C8)," ",'FICusto (ORÇ)'!C8)</f>
        <v xml:space="preserve"> </v>
      </c>
      <c r="D8" s="1149"/>
      <c r="E8" s="1149"/>
      <c r="F8" s="1149"/>
      <c r="G8" s="1121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19" t="str">
        <f>IF(OR(C8=0,C8=""),"",C8)</f>
        <v xml:space="preserve"> </v>
      </c>
      <c r="R8" s="1119"/>
      <c r="S8" s="1119"/>
      <c r="T8" s="1119"/>
      <c r="U8" s="1120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25">
      <c r="B9" s="167">
        <v>2</v>
      </c>
      <c r="C9" s="1149" t="str">
        <f>IF(ISBLANK('FICusto (ORÇ)'!C9)," ",'FICusto (ORÇ)'!C9)</f>
        <v xml:space="preserve"> </v>
      </c>
      <c r="D9" s="1149"/>
      <c r="E9" s="1149"/>
      <c r="F9" s="1149"/>
      <c r="G9" s="1121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19" t="str">
        <f t="shared" ref="Q9:Q47" si="3">IF(OR(C9=0,C9=""),"",C9)</f>
        <v xml:space="preserve"> </v>
      </c>
      <c r="R9" s="1119"/>
      <c r="S9" s="1119"/>
      <c r="T9" s="1119"/>
      <c r="U9" s="1120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25">
      <c r="B10" s="165">
        <v>3</v>
      </c>
      <c r="C10" s="1149" t="str">
        <f>IF(ISBLANK('FICusto (ORÇ)'!C10)," ",'FICusto (ORÇ)'!C10)</f>
        <v xml:space="preserve"> </v>
      </c>
      <c r="D10" s="1149"/>
      <c r="E10" s="1149"/>
      <c r="F10" s="1149"/>
      <c r="G10" s="1121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19" t="str">
        <f t="shared" si="3"/>
        <v xml:space="preserve"> </v>
      </c>
      <c r="R10" s="1119"/>
      <c r="S10" s="1119"/>
      <c r="T10" s="1119"/>
      <c r="U10" s="1120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25">
      <c r="B11" s="167">
        <v>4</v>
      </c>
      <c r="C11" s="1149" t="str">
        <f>IF(ISBLANK('FICusto (ORÇ)'!C11)," ",'FICusto (ORÇ)'!C11)</f>
        <v xml:space="preserve"> </v>
      </c>
      <c r="D11" s="1149"/>
      <c r="E11" s="1149"/>
      <c r="F11" s="1149"/>
      <c r="G11" s="1121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19" t="str">
        <f t="shared" si="3"/>
        <v xml:space="preserve"> </v>
      </c>
      <c r="R11" s="1119"/>
      <c r="S11" s="1119"/>
      <c r="T11" s="1119"/>
      <c r="U11" s="1120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25">
      <c r="B12" s="165">
        <v>5</v>
      </c>
      <c r="C12" s="1149" t="str">
        <f>IF(ISBLANK('FICusto (ORÇ)'!C12)," ",'FICusto (ORÇ)'!C12)</f>
        <v xml:space="preserve"> </v>
      </c>
      <c r="D12" s="1149"/>
      <c r="E12" s="1149"/>
      <c r="F12" s="1149"/>
      <c r="G12" s="1121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19" t="str">
        <f t="shared" si="3"/>
        <v xml:space="preserve"> </v>
      </c>
      <c r="R12" s="1119"/>
      <c r="S12" s="1119"/>
      <c r="T12" s="1119"/>
      <c r="U12" s="1120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25">
      <c r="B13" s="167">
        <v>6</v>
      </c>
      <c r="C13" s="1149" t="str">
        <f>IF(ISBLANK('FICusto (ORÇ)'!C13)," ",'FICusto (ORÇ)'!C13)</f>
        <v xml:space="preserve"> </v>
      </c>
      <c r="D13" s="1149"/>
      <c r="E13" s="1149"/>
      <c r="F13" s="1149"/>
      <c r="G13" s="1121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19" t="str">
        <f t="shared" si="3"/>
        <v xml:space="preserve"> </v>
      </c>
      <c r="R13" s="1119"/>
      <c r="S13" s="1119"/>
      <c r="T13" s="1119"/>
      <c r="U13" s="1120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25">
      <c r="B14" s="165">
        <v>7</v>
      </c>
      <c r="C14" s="1149" t="str">
        <f>IF(ISBLANK('FICusto (ORÇ)'!C14)," ",'FICusto (ORÇ)'!C14)</f>
        <v xml:space="preserve"> </v>
      </c>
      <c r="D14" s="1149"/>
      <c r="E14" s="1149"/>
      <c r="F14" s="1149"/>
      <c r="G14" s="1121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19" t="str">
        <f t="shared" si="3"/>
        <v xml:space="preserve"> </v>
      </c>
      <c r="R14" s="1119"/>
      <c r="S14" s="1119"/>
      <c r="T14" s="1119"/>
      <c r="U14" s="1120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25">
      <c r="B15" s="167">
        <v>8</v>
      </c>
      <c r="C15" s="1149" t="str">
        <f>IF(ISBLANK('FICusto (ORÇ)'!C15)," ",'FICusto (ORÇ)'!C15)</f>
        <v xml:space="preserve"> </v>
      </c>
      <c r="D15" s="1149"/>
      <c r="E15" s="1149"/>
      <c r="F15" s="1149"/>
      <c r="G15" s="1121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19" t="str">
        <f t="shared" si="3"/>
        <v xml:space="preserve"> </v>
      </c>
      <c r="R15" s="1119"/>
      <c r="S15" s="1119"/>
      <c r="T15" s="1119"/>
      <c r="U15" s="1120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25">
      <c r="B16" s="165">
        <v>9</v>
      </c>
      <c r="C16" s="1149" t="str">
        <f>IF(ISBLANK('FICusto (ORÇ)'!C16)," ",'FICusto (ORÇ)'!C16)</f>
        <v xml:space="preserve"> </v>
      </c>
      <c r="D16" s="1149"/>
      <c r="E16" s="1149"/>
      <c r="F16" s="1149"/>
      <c r="G16" s="1121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19" t="str">
        <f t="shared" si="3"/>
        <v xml:space="preserve"> </v>
      </c>
      <c r="R16" s="1119"/>
      <c r="S16" s="1119"/>
      <c r="T16" s="1119"/>
      <c r="U16" s="1120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25">
      <c r="B17" s="167">
        <v>10</v>
      </c>
      <c r="C17" s="1149" t="str">
        <f>IF(ISBLANK('FICusto (ORÇ)'!C17)," ",'FICusto (ORÇ)'!C17)</f>
        <v xml:space="preserve"> </v>
      </c>
      <c r="D17" s="1149"/>
      <c r="E17" s="1149"/>
      <c r="F17" s="1149"/>
      <c r="G17" s="1121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19" t="str">
        <f t="shared" si="3"/>
        <v xml:space="preserve"> </v>
      </c>
      <c r="R17" s="1119"/>
      <c r="S17" s="1119"/>
      <c r="T17" s="1119"/>
      <c r="U17" s="1120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25">
      <c r="B18" s="165">
        <v>11</v>
      </c>
      <c r="C18" s="1149" t="str">
        <f>IF(ISBLANK('FICusto (ORÇ)'!C18)," ",'FICusto (ORÇ)'!C18)</f>
        <v xml:space="preserve"> </v>
      </c>
      <c r="D18" s="1149"/>
      <c r="E18" s="1149"/>
      <c r="F18" s="1149"/>
      <c r="G18" s="1121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19" t="str">
        <f t="shared" si="3"/>
        <v xml:space="preserve"> </v>
      </c>
      <c r="R18" s="1119"/>
      <c r="S18" s="1119"/>
      <c r="T18" s="1119"/>
      <c r="U18" s="1120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25">
      <c r="B19" s="167">
        <v>12</v>
      </c>
      <c r="C19" s="1149" t="str">
        <f>IF(ISBLANK('FICusto (ORÇ)'!C19)," ",'FICusto (ORÇ)'!C19)</f>
        <v xml:space="preserve"> </v>
      </c>
      <c r="D19" s="1149"/>
      <c r="E19" s="1149"/>
      <c r="F19" s="1149"/>
      <c r="G19" s="1121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19" t="str">
        <f t="shared" si="3"/>
        <v xml:space="preserve"> </v>
      </c>
      <c r="R19" s="1119"/>
      <c r="S19" s="1119"/>
      <c r="T19" s="1119"/>
      <c r="U19" s="1120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25">
      <c r="B20" s="165">
        <v>13</v>
      </c>
      <c r="C20" s="1149" t="str">
        <f>IF(ISBLANK('FICusto (ORÇ)'!C20)," ",'FICusto (ORÇ)'!C20)</f>
        <v xml:space="preserve"> </v>
      </c>
      <c r="D20" s="1149"/>
      <c r="E20" s="1149"/>
      <c r="F20" s="1149"/>
      <c r="G20" s="1121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19" t="str">
        <f t="shared" si="3"/>
        <v xml:space="preserve"> </v>
      </c>
      <c r="R20" s="1119"/>
      <c r="S20" s="1119"/>
      <c r="T20" s="1119"/>
      <c r="U20" s="1120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25">
      <c r="B21" s="167">
        <v>14</v>
      </c>
      <c r="C21" s="1149" t="str">
        <f>IF(ISBLANK('FICusto (ORÇ)'!C21)," ",'FICusto (ORÇ)'!C21)</f>
        <v xml:space="preserve"> </v>
      </c>
      <c r="D21" s="1149"/>
      <c r="E21" s="1149"/>
      <c r="F21" s="1149"/>
      <c r="G21" s="1121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19" t="str">
        <f t="shared" si="3"/>
        <v xml:space="preserve"> </v>
      </c>
      <c r="R21" s="1119"/>
      <c r="S21" s="1119"/>
      <c r="T21" s="1119"/>
      <c r="U21" s="1120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25">
      <c r="B22" s="165">
        <v>15</v>
      </c>
      <c r="C22" s="1149" t="str">
        <f>IF(ISBLANK('FICusto (ORÇ)'!C22)," ",'FICusto (ORÇ)'!C22)</f>
        <v xml:space="preserve"> </v>
      </c>
      <c r="D22" s="1149"/>
      <c r="E22" s="1149"/>
      <c r="F22" s="1149"/>
      <c r="G22" s="1121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19" t="str">
        <f t="shared" si="3"/>
        <v xml:space="preserve"> </v>
      </c>
      <c r="R22" s="1119"/>
      <c r="S22" s="1119"/>
      <c r="T22" s="1119"/>
      <c r="U22" s="1120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25">
      <c r="B23" s="167">
        <v>16</v>
      </c>
      <c r="C23" s="1149" t="str">
        <f>IF(ISBLANK('FICusto (ORÇ)'!C23)," ",'FICusto (ORÇ)'!C23)</f>
        <v xml:space="preserve"> </v>
      </c>
      <c r="D23" s="1149"/>
      <c r="E23" s="1149"/>
      <c r="F23" s="1149"/>
      <c r="G23" s="1121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19" t="str">
        <f t="shared" si="3"/>
        <v xml:space="preserve"> </v>
      </c>
      <c r="R23" s="1119"/>
      <c r="S23" s="1119"/>
      <c r="T23" s="1119"/>
      <c r="U23" s="1120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25">
      <c r="B24" s="165">
        <v>17</v>
      </c>
      <c r="C24" s="1149" t="str">
        <f>IF(ISBLANK('FICusto (ORÇ)'!C24)," ",'FICusto (ORÇ)'!C24)</f>
        <v xml:space="preserve"> </v>
      </c>
      <c r="D24" s="1149"/>
      <c r="E24" s="1149"/>
      <c r="F24" s="1149"/>
      <c r="G24" s="1121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19" t="str">
        <f t="shared" si="3"/>
        <v xml:space="preserve"> </v>
      </c>
      <c r="R24" s="1119"/>
      <c r="S24" s="1119"/>
      <c r="T24" s="1119"/>
      <c r="U24" s="1120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25">
      <c r="B25" s="167">
        <v>18</v>
      </c>
      <c r="C25" s="1149" t="str">
        <f>IF(ISBLANK('FICusto (ORÇ)'!C25)," ",'FICusto (ORÇ)'!C25)</f>
        <v xml:space="preserve"> </v>
      </c>
      <c r="D25" s="1149"/>
      <c r="E25" s="1149"/>
      <c r="F25" s="1149"/>
      <c r="G25" s="1121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19" t="str">
        <f t="shared" si="3"/>
        <v xml:space="preserve"> </v>
      </c>
      <c r="R25" s="1119"/>
      <c r="S25" s="1119"/>
      <c r="T25" s="1119"/>
      <c r="U25" s="1120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25">
      <c r="B26" s="165">
        <v>19</v>
      </c>
      <c r="C26" s="1149" t="str">
        <f>IF(ISBLANK('FICusto (ORÇ)'!C26)," ",'FICusto (ORÇ)'!C26)</f>
        <v xml:space="preserve"> </v>
      </c>
      <c r="D26" s="1149"/>
      <c r="E26" s="1149"/>
      <c r="F26" s="1149"/>
      <c r="G26" s="1121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19" t="str">
        <f t="shared" si="3"/>
        <v xml:space="preserve"> </v>
      </c>
      <c r="R26" s="1119"/>
      <c r="S26" s="1119"/>
      <c r="T26" s="1119"/>
      <c r="U26" s="1120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25">
      <c r="B27" s="167">
        <v>20</v>
      </c>
      <c r="C27" s="1149" t="str">
        <f>IF(ISBLANK('FICusto (ORÇ)'!C27)," ",'FICusto (ORÇ)'!C27)</f>
        <v xml:space="preserve"> </v>
      </c>
      <c r="D27" s="1149"/>
      <c r="E27" s="1149"/>
      <c r="F27" s="1149"/>
      <c r="G27" s="1121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19" t="str">
        <f t="shared" si="3"/>
        <v xml:space="preserve"> </v>
      </c>
      <c r="R27" s="1119"/>
      <c r="S27" s="1119"/>
      <c r="T27" s="1119"/>
      <c r="U27" s="1120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25">
      <c r="B28" s="165">
        <v>21</v>
      </c>
      <c r="C28" s="1149" t="str">
        <f>IF(ISBLANK('FICusto (ORÇ)'!C28)," ",'FICusto (ORÇ)'!C28)</f>
        <v xml:space="preserve"> </v>
      </c>
      <c r="D28" s="1149"/>
      <c r="E28" s="1149"/>
      <c r="F28" s="1149"/>
      <c r="G28" s="1121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19" t="str">
        <f t="shared" si="3"/>
        <v xml:space="preserve"> </v>
      </c>
      <c r="R28" s="1119"/>
      <c r="S28" s="1119"/>
      <c r="T28" s="1119"/>
      <c r="U28" s="1120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25">
      <c r="B29" s="167">
        <v>22</v>
      </c>
      <c r="C29" s="1149" t="str">
        <f>IF(ISBLANK('FICusto (ORÇ)'!C29)," ",'FICusto (ORÇ)'!C29)</f>
        <v xml:space="preserve"> </v>
      </c>
      <c r="D29" s="1149"/>
      <c r="E29" s="1149"/>
      <c r="F29" s="1149"/>
      <c r="G29" s="1121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19" t="str">
        <f t="shared" si="3"/>
        <v xml:space="preserve"> </v>
      </c>
      <c r="R29" s="1119"/>
      <c r="S29" s="1119"/>
      <c r="T29" s="1119"/>
      <c r="U29" s="1120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25">
      <c r="B30" s="165">
        <v>23</v>
      </c>
      <c r="C30" s="1149" t="str">
        <f>IF(ISBLANK('FICusto (ORÇ)'!C30)," ",'FICusto (ORÇ)'!C30)</f>
        <v xml:space="preserve"> </v>
      </c>
      <c r="D30" s="1149"/>
      <c r="E30" s="1149"/>
      <c r="F30" s="1149"/>
      <c r="G30" s="1121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19" t="str">
        <f t="shared" si="3"/>
        <v xml:space="preserve"> </v>
      </c>
      <c r="R30" s="1119"/>
      <c r="S30" s="1119"/>
      <c r="T30" s="1119"/>
      <c r="U30" s="1120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25">
      <c r="B31" s="167">
        <v>24</v>
      </c>
      <c r="C31" s="1149" t="str">
        <f>IF(ISBLANK('FICusto (ORÇ)'!C31)," ",'FICusto (ORÇ)'!C31)</f>
        <v xml:space="preserve"> </v>
      </c>
      <c r="D31" s="1149"/>
      <c r="E31" s="1149"/>
      <c r="F31" s="1149"/>
      <c r="G31" s="1121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19" t="str">
        <f t="shared" si="3"/>
        <v xml:space="preserve"> </v>
      </c>
      <c r="R31" s="1119"/>
      <c r="S31" s="1119"/>
      <c r="T31" s="1119"/>
      <c r="U31" s="1120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25">
      <c r="B32" s="165">
        <v>25</v>
      </c>
      <c r="C32" s="1149" t="str">
        <f>IF(ISBLANK('FICusto (ORÇ)'!C32)," ",'FICusto (ORÇ)'!C32)</f>
        <v xml:space="preserve"> </v>
      </c>
      <c r="D32" s="1149"/>
      <c r="E32" s="1149"/>
      <c r="F32" s="1149"/>
      <c r="G32" s="1121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19" t="str">
        <f t="shared" si="3"/>
        <v xml:space="preserve"> </v>
      </c>
      <c r="R32" s="1119"/>
      <c r="S32" s="1119"/>
      <c r="T32" s="1119"/>
      <c r="U32" s="1120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25">
      <c r="B33" s="167">
        <v>26</v>
      </c>
      <c r="C33" s="1149" t="str">
        <f>IF(ISBLANK('FICusto (ORÇ)'!C33)," ",'FICusto (ORÇ)'!C33)</f>
        <v xml:space="preserve"> </v>
      </c>
      <c r="D33" s="1149"/>
      <c r="E33" s="1149"/>
      <c r="F33" s="1149"/>
      <c r="G33" s="1121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19" t="str">
        <f t="shared" si="3"/>
        <v xml:space="preserve"> </v>
      </c>
      <c r="R33" s="1119"/>
      <c r="S33" s="1119"/>
      <c r="T33" s="1119"/>
      <c r="U33" s="1120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25">
      <c r="B34" s="165">
        <v>27</v>
      </c>
      <c r="C34" s="1149" t="str">
        <f>IF(ISBLANK('FICusto (ORÇ)'!C34)," ",'FICusto (ORÇ)'!C34)</f>
        <v xml:space="preserve"> </v>
      </c>
      <c r="D34" s="1149"/>
      <c r="E34" s="1149"/>
      <c r="F34" s="1149"/>
      <c r="G34" s="1121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19" t="str">
        <f t="shared" si="3"/>
        <v xml:space="preserve"> </v>
      </c>
      <c r="R34" s="1119"/>
      <c r="S34" s="1119"/>
      <c r="T34" s="1119"/>
      <c r="U34" s="1120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25">
      <c r="B35" s="167">
        <v>28</v>
      </c>
      <c r="C35" s="1149" t="str">
        <f>IF(ISBLANK('FICusto (ORÇ)'!C35)," ",'FICusto (ORÇ)'!C35)</f>
        <v xml:space="preserve"> </v>
      </c>
      <c r="D35" s="1149"/>
      <c r="E35" s="1149"/>
      <c r="F35" s="1149"/>
      <c r="G35" s="1121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19" t="str">
        <f t="shared" si="3"/>
        <v xml:space="preserve"> </v>
      </c>
      <c r="R35" s="1119"/>
      <c r="S35" s="1119"/>
      <c r="T35" s="1119"/>
      <c r="U35" s="1120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25">
      <c r="B36" s="165">
        <v>29</v>
      </c>
      <c r="C36" s="1149" t="str">
        <f>IF(ISBLANK('FICusto (ORÇ)'!C36)," ",'FICusto (ORÇ)'!C36)</f>
        <v xml:space="preserve"> </v>
      </c>
      <c r="D36" s="1149"/>
      <c r="E36" s="1149"/>
      <c r="F36" s="1149"/>
      <c r="G36" s="1121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19" t="str">
        <f t="shared" si="3"/>
        <v xml:space="preserve"> </v>
      </c>
      <c r="R36" s="1119"/>
      <c r="S36" s="1119"/>
      <c r="T36" s="1119"/>
      <c r="U36" s="1120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25">
      <c r="B37" s="167">
        <v>30</v>
      </c>
      <c r="C37" s="1149" t="str">
        <f>IF(ISBLANK('FICusto (ORÇ)'!C37)," ",'FICusto (ORÇ)'!C37)</f>
        <v xml:space="preserve"> </v>
      </c>
      <c r="D37" s="1149"/>
      <c r="E37" s="1149"/>
      <c r="F37" s="1149"/>
      <c r="G37" s="1121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19" t="str">
        <f t="shared" si="3"/>
        <v xml:space="preserve"> </v>
      </c>
      <c r="R37" s="1119"/>
      <c r="S37" s="1119"/>
      <c r="T37" s="1119"/>
      <c r="U37" s="1120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25">
      <c r="B38" s="165">
        <v>31</v>
      </c>
      <c r="C38" s="1149" t="str">
        <f>IF(ISBLANK('FICusto (ORÇ)'!C38)," ",'FICusto (ORÇ)'!C38)</f>
        <v xml:space="preserve"> </v>
      </c>
      <c r="D38" s="1149"/>
      <c r="E38" s="1149"/>
      <c r="F38" s="1149"/>
      <c r="G38" s="1121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19" t="str">
        <f t="shared" si="3"/>
        <v xml:space="preserve"> </v>
      </c>
      <c r="R38" s="1119"/>
      <c r="S38" s="1119"/>
      <c r="T38" s="1119"/>
      <c r="U38" s="1120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25">
      <c r="B39" s="167">
        <v>32</v>
      </c>
      <c r="C39" s="1149" t="str">
        <f>IF(ISBLANK('FICusto (ORÇ)'!C39)," ",'FICusto (ORÇ)'!C39)</f>
        <v xml:space="preserve"> </v>
      </c>
      <c r="D39" s="1149"/>
      <c r="E39" s="1149"/>
      <c r="F39" s="1149"/>
      <c r="G39" s="1121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19" t="str">
        <f t="shared" si="3"/>
        <v xml:space="preserve"> </v>
      </c>
      <c r="R39" s="1119"/>
      <c r="S39" s="1119"/>
      <c r="T39" s="1119"/>
      <c r="U39" s="1120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25">
      <c r="B40" s="165">
        <v>33</v>
      </c>
      <c r="C40" s="1149" t="str">
        <f>IF(ISBLANK('FICusto (ORÇ)'!C40)," ",'FICusto (ORÇ)'!C40)</f>
        <v xml:space="preserve"> </v>
      </c>
      <c r="D40" s="1149"/>
      <c r="E40" s="1149"/>
      <c r="F40" s="1149"/>
      <c r="G40" s="1121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19" t="str">
        <f t="shared" si="3"/>
        <v xml:space="preserve"> </v>
      </c>
      <c r="R40" s="1119"/>
      <c r="S40" s="1119"/>
      <c r="T40" s="1119"/>
      <c r="U40" s="1120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25">
      <c r="B41" s="167">
        <v>34</v>
      </c>
      <c r="C41" s="1149" t="str">
        <f>IF(ISBLANK('FICusto (ORÇ)'!C41)," ",'FICusto (ORÇ)'!C41)</f>
        <v xml:space="preserve"> </v>
      </c>
      <c r="D41" s="1149"/>
      <c r="E41" s="1149"/>
      <c r="F41" s="1149"/>
      <c r="G41" s="1121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19" t="str">
        <f t="shared" si="3"/>
        <v xml:space="preserve"> </v>
      </c>
      <c r="R41" s="1119"/>
      <c r="S41" s="1119"/>
      <c r="T41" s="1119"/>
      <c r="U41" s="1120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25">
      <c r="B42" s="165">
        <v>35</v>
      </c>
      <c r="C42" s="1149" t="str">
        <f>IF(ISBLANK('FICusto (ORÇ)'!C42)," ",'FICusto (ORÇ)'!C42)</f>
        <v xml:space="preserve"> </v>
      </c>
      <c r="D42" s="1149"/>
      <c r="E42" s="1149"/>
      <c r="F42" s="1149"/>
      <c r="G42" s="1121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19" t="str">
        <f t="shared" si="3"/>
        <v xml:space="preserve"> </v>
      </c>
      <c r="R42" s="1119"/>
      <c r="S42" s="1119"/>
      <c r="T42" s="1119"/>
      <c r="U42" s="1120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25">
      <c r="B43" s="167">
        <v>36</v>
      </c>
      <c r="C43" s="1149" t="str">
        <f>IF(ISBLANK('FICusto (ORÇ)'!C43)," ",'FICusto (ORÇ)'!C43)</f>
        <v xml:space="preserve"> </v>
      </c>
      <c r="D43" s="1149"/>
      <c r="E43" s="1149"/>
      <c r="F43" s="1149"/>
      <c r="G43" s="1121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19" t="str">
        <f t="shared" si="3"/>
        <v xml:space="preserve"> </v>
      </c>
      <c r="R43" s="1119"/>
      <c r="S43" s="1119"/>
      <c r="T43" s="1119"/>
      <c r="U43" s="1120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25">
      <c r="B44" s="165">
        <v>37</v>
      </c>
      <c r="C44" s="1149" t="str">
        <f>IF(ISBLANK('FICusto (ORÇ)'!C44)," ",'FICusto (ORÇ)'!C44)</f>
        <v xml:space="preserve"> </v>
      </c>
      <c r="D44" s="1149"/>
      <c r="E44" s="1149"/>
      <c r="F44" s="1149"/>
      <c r="G44" s="1121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19" t="str">
        <f t="shared" si="3"/>
        <v xml:space="preserve"> </v>
      </c>
      <c r="R44" s="1119"/>
      <c r="S44" s="1119"/>
      <c r="T44" s="1119"/>
      <c r="U44" s="1120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25">
      <c r="B45" s="167">
        <v>38</v>
      </c>
      <c r="C45" s="1149" t="str">
        <f>IF(ISBLANK('FICusto (ORÇ)'!C45)," ",'FICusto (ORÇ)'!C45)</f>
        <v xml:space="preserve"> </v>
      </c>
      <c r="D45" s="1149"/>
      <c r="E45" s="1149"/>
      <c r="F45" s="1149"/>
      <c r="G45" s="1121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19" t="str">
        <f t="shared" si="3"/>
        <v xml:space="preserve"> </v>
      </c>
      <c r="R45" s="1119"/>
      <c r="S45" s="1119"/>
      <c r="T45" s="1119"/>
      <c r="U45" s="1120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25">
      <c r="B46" s="165">
        <v>39</v>
      </c>
      <c r="C46" s="1149" t="str">
        <f>IF(ISBLANK('FICusto (ORÇ)'!C46)," ",'FICusto (ORÇ)'!C46)</f>
        <v xml:space="preserve"> </v>
      </c>
      <c r="D46" s="1149"/>
      <c r="E46" s="1149"/>
      <c r="F46" s="1149"/>
      <c r="G46" s="1121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19" t="str">
        <f t="shared" si="3"/>
        <v xml:space="preserve"> </v>
      </c>
      <c r="R46" s="1119"/>
      <c r="S46" s="1119"/>
      <c r="T46" s="1119"/>
      <c r="U46" s="1120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25">
      <c r="B47" s="167">
        <v>40</v>
      </c>
      <c r="C47" s="1149" t="str">
        <f>IF(ISBLANK('FICusto (ORÇ)'!C47)," ",'FICusto (ORÇ)'!C47)</f>
        <v xml:space="preserve"> </v>
      </c>
      <c r="D47" s="1149"/>
      <c r="E47" s="1149"/>
      <c r="F47" s="1149"/>
      <c r="G47" s="1121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19" t="str">
        <f t="shared" si="3"/>
        <v xml:space="preserve"> </v>
      </c>
      <c r="R47" s="1119"/>
      <c r="S47" s="1119"/>
      <c r="T47" s="1119"/>
      <c r="U47" s="1120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25">
      <c r="B48" s="165"/>
      <c r="C48" s="1149" t="str">
        <f>IF(ISBLANK('FICusto (ORÇ)'!C48)," ",'FICusto (ORÇ)'!C48)</f>
        <v>Acessórios</v>
      </c>
      <c r="D48" s="1149"/>
      <c r="E48" s="1149"/>
      <c r="F48" s="1149"/>
      <c r="G48" s="1121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19" t="str">
        <f>IF(OR(C48=0,C48=""),"",C48)</f>
        <v>Acessórios</v>
      </c>
      <c r="R48" s="1119"/>
      <c r="S48" s="1119"/>
      <c r="T48" s="1119"/>
      <c r="U48" s="1120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8" x14ac:dyDescent="0.25">
      <c r="B49" s="321"/>
      <c r="C49" s="1129" t="s">
        <v>970</v>
      </c>
      <c r="D49" s="1129"/>
      <c r="E49" s="1129"/>
      <c r="F49" s="1129"/>
      <c r="G49" s="1129"/>
      <c r="H49" s="1129"/>
      <c r="I49" s="1129"/>
      <c r="J49" s="1130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31" t="s">
        <v>980</v>
      </c>
      <c r="Q49" s="1132"/>
      <c r="R49" s="1132"/>
      <c r="S49" s="1132"/>
      <c r="T49" s="1132"/>
      <c r="U49" s="1132"/>
      <c r="V49" s="1133"/>
      <c r="W49" s="171" t="s">
        <v>982</v>
      </c>
      <c r="X49" s="172">
        <f>SUM(X8:X48)</f>
        <v>0</v>
      </c>
    </row>
    <row r="50" spans="2:24" ht="18" x14ac:dyDescent="0.25">
      <c r="B50" s="1107" t="s">
        <v>291</v>
      </c>
      <c r="C50" s="1108"/>
      <c r="D50" s="1108"/>
      <c r="E50" s="1108"/>
      <c r="F50" s="1108"/>
      <c r="G50" s="1108"/>
      <c r="H50" s="1108"/>
      <c r="I50" s="1108"/>
      <c r="J50" s="1108"/>
      <c r="K50" s="1108"/>
      <c r="L50" s="1108"/>
      <c r="M50" s="1108"/>
      <c r="N50" s="1109"/>
      <c r="P50" s="1131" t="s">
        <v>981</v>
      </c>
      <c r="Q50" s="1132"/>
      <c r="R50" s="1132"/>
      <c r="S50" s="1132"/>
      <c r="T50" s="1132"/>
      <c r="U50" s="1132"/>
      <c r="V50" s="1133"/>
      <c r="W50" s="171" t="s">
        <v>983</v>
      </c>
      <c r="X50" s="172">
        <f>IFERROR(X49*($L$86/$K$86),0)</f>
        <v>0</v>
      </c>
    </row>
    <row r="51" spans="2:24" ht="15" customHeight="1" x14ac:dyDescent="0.25">
      <c r="B51" s="1102" t="s">
        <v>797</v>
      </c>
      <c r="C51" s="1103"/>
      <c r="D51" s="1103"/>
      <c r="E51" s="1103"/>
      <c r="F51" s="1103"/>
      <c r="G51" s="1103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25" t="s">
        <v>708</v>
      </c>
      <c r="U52" s="1126"/>
      <c r="V52" s="324">
        <f>IFERROR(SUM(Y8:Y48)/X49,0)</f>
        <v>0</v>
      </c>
    </row>
    <row r="53" spans="2:24" ht="18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25">
      <c r="B54" s="316"/>
      <c r="C54" s="1115" t="s">
        <v>293</v>
      </c>
      <c r="D54" s="1115"/>
      <c r="E54" s="1115"/>
      <c r="F54" s="1115"/>
      <c r="G54" s="1116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25">
      <c r="B55" s="165">
        <v>1</v>
      </c>
      <c r="C55" s="1149" t="str">
        <f>IF(ISBLANK('FICusto (ORÇ)'!C60)," ",'FICusto (ORÇ)'!C60)</f>
        <v xml:space="preserve"> </v>
      </c>
      <c r="D55" s="1149"/>
      <c r="E55" s="1149"/>
      <c r="F55" s="1149"/>
      <c r="G55" s="1121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25">
      <c r="B56" s="167">
        <v>2</v>
      </c>
      <c r="C56" s="1149" t="str">
        <f>IF(ISBLANK('FICusto (ORÇ)'!C61)," ",'FICusto (ORÇ)'!C61)</f>
        <v xml:space="preserve"> </v>
      </c>
      <c r="D56" s="1149"/>
      <c r="E56" s="1149"/>
      <c r="F56" s="1149"/>
      <c r="G56" s="1121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25">
      <c r="B57" s="165">
        <v>3</v>
      </c>
      <c r="C57" s="1149" t="str">
        <f>IF(ISBLANK('FICusto (ORÇ)'!C62)," ",'FICusto (ORÇ)'!C62)</f>
        <v xml:space="preserve"> </v>
      </c>
      <c r="D57" s="1149"/>
      <c r="E57" s="1149"/>
      <c r="F57" s="1149"/>
      <c r="G57" s="1121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25">
      <c r="B58" s="167">
        <v>4</v>
      </c>
      <c r="C58" s="1149" t="str">
        <f>IF(ISBLANK('FICusto (ORÇ)'!C63)," ",'FICusto (ORÇ)'!C63)</f>
        <v xml:space="preserve"> </v>
      </c>
      <c r="D58" s="1149"/>
      <c r="E58" s="1149"/>
      <c r="F58" s="1149"/>
      <c r="G58" s="1121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25">
      <c r="B59" s="165">
        <v>5</v>
      </c>
      <c r="C59" s="1149" t="str">
        <f>IF(ISBLANK('FICusto (ORÇ)'!C64)," ",'FICusto (ORÇ)'!C64)</f>
        <v xml:space="preserve"> </v>
      </c>
      <c r="D59" s="1149"/>
      <c r="E59" s="1149"/>
      <c r="F59" s="1149"/>
      <c r="G59" s="1121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25">
      <c r="B60" s="173"/>
      <c r="C60" s="1127" t="s">
        <v>971</v>
      </c>
      <c r="D60" s="1127"/>
      <c r="E60" s="1127"/>
      <c r="F60" s="1127"/>
      <c r="G60" s="1127"/>
      <c r="H60" s="1127"/>
      <c r="I60" s="1127"/>
      <c r="J60" s="1128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25">
      <c r="B61" s="321"/>
      <c r="C61" s="1129" t="s">
        <v>972</v>
      </c>
      <c r="D61" s="1129"/>
      <c r="E61" s="1129"/>
      <c r="F61" s="1129"/>
      <c r="G61" s="1129"/>
      <c r="H61" s="1129"/>
      <c r="I61" s="1129"/>
      <c r="J61" s="1130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25">
      <c r="B62" s="1107" t="s">
        <v>299</v>
      </c>
      <c r="C62" s="1108"/>
      <c r="D62" s="1108"/>
      <c r="E62" s="1108"/>
      <c r="F62" s="1108"/>
      <c r="G62" s="1108"/>
      <c r="H62" s="1108"/>
      <c r="I62" s="1108"/>
      <c r="J62" s="1108"/>
      <c r="K62" s="1108"/>
      <c r="L62" s="1108"/>
      <c r="M62" s="1108"/>
      <c r="N62" s="1109"/>
    </row>
    <row r="63" spans="2:24" x14ac:dyDescent="0.25">
      <c r="B63" s="1102" t="s">
        <v>797</v>
      </c>
      <c r="C63" s="1103"/>
      <c r="D63" s="1103"/>
      <c r="E63" s="1103"/>
      <c r="F63" s="1103"/>
      <c r="G63" s="1103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25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24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25">
      <c r="B65" s="316"/>
      <c r="C65" s="1103" t="s">
        <v>178</v>
      </c>
      <c r="D65" s="1103"/>
      <c r="E65" s="1103"/>
      <c r="F65" s="1103"/>
      <c r="G65" s="1103"/>
      <c r="H65" s="1104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25">
      <c r="B66" s="178">
        <v>1</v>
      </c>
      <c r="C66" s="1123" t="str">
        <f>IF(ISBLANK('FICusto (ORÇ)'!C76)," ",'FICusto (ORÇ)'!C76)</f>
        <v xml:space="preserve"> </v>
      </c>
      <c r="D66" s="1123"/>
      <c r="E66" s="1123"/>
      <c r="F66" s="1123"/>
      <c r="G66" s="1123"/>
      <c r="H66" s="1124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25">
      <c r="B67" s="178">
        <v>2</v>
      </c>
      <c r="C67" s="1123" t="str">
        <f>IF(ISBLANK('FICusto (ORÇ)'!C77)," ",'FICusto (ORÇ)'!C77)</f>
        <v xml:space="preserve"> </v>
      </c>
      <c r="D67" s="1123"/>
      <c r="E67" s="1123"/>
      <c r="F67" s="1123"/>
      <c r="G67" s="1123"/>
      <c r="H67" s="1124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25">
      <c r="B68" s="178">
        <v>3</v>
      </c>
      <c r="C68" s="1123" t="str">
        <f>IF(ISBLANK('FICusto (ORÇ)'!C78)," ",'FICusto (ORÇ)'!C78)</f>
        <v xml:space="preserve"> </v>
      </c>
      <c r="D68" s="1123"/>
      <c r="E68" s="1123"/>
      <c r="F68" s="1123"/>
      <c r="G68" s="1123"/>
      <c r="H68" s="1124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25">
      <c r="B69" s="173"/>
      <c r="C69" s="1127" t="s">
        <v>973</v>
      </c>
      <c r="D69" s="1127"/>
      <c r="E69" s="1127"/>
      <c r="F69" s="1127"/>
      <c r="G69" s="1127"/>
      <c r="H69" s="1127"/>
      <c r="I69" s="1127"/>
      <c r="J69" s="1128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25">
      <c r="B70" s="321"/>
      <c r="C70" s="1129" t="s">
        <v>974</v>
      </c>
      <c r="D70" s="1129"/>
      <c r="E70" s="1129"/>
      <c r="F70" s="1129"/>
      <c r="G70" s="1129"/>
      <c r="H70" s="1129"/>
      <c r="I70" s="1129"/>
      <c r="J70" s="1130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25">
      <c r="B71" s="325"/>
      <c r="C71" s="1134" t="s">
        <v>975</v>
      </c>
      <c r="D71" s="1134"/>
      <c r="E71" s="1134"/>
      <c r="F71" s="1134"/>
      <c r="G71" s="1134"/>
      <c r="H71" s="1134"/>
      <c r="I71" s="1134"/>
      <c r="J71" s="1135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25">
      <c r="B72" s="1099" t="s">
        <v>706</v>
      </c>
      <c r="C72" s="1100"/>
      <c r="D72" s="1100"/>
      <c r="E72" s="1100"/>
      <c r="F72" s="1100"/>
      <c r="G72" s="1100"/>
      <c r="H72" s="1100"/>
      <c r="I72" s="1100"/>
      <c r="J72" s="1100"/>
      <c r="K72" s="1100"/>
      <c r="L72" s="1100"/>
      <c r="M72" s="1100"/>
      <c r="N72" s="1101"/>
    </row>
    <row r="73" spans="2:16" x14ac:dyDescent="0.25">
      <c r="B73" s="1102" t="s">
        <v>797</v>
      </c>
      <c r="C73" s="1103"/>
      <c r="D73" s="1103"/>
      <c r="E73" s="1103"/>
      <c r="F73" s="1103"/>
      <c r="G73" s="1103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25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24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25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24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25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24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25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24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25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24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25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24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25">
      <c r="B80" s="1102" t="s">
        <v>15</v>
      </c>
      <c r="C80" s="1103"/>
      <c r="D80" s="1103"/>
      <c r="E80" s="1103"/>
      <c r="F80" s="1103"/>
      <c r="G80" s="1103"/>
      <c r="H80" s="1104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25">
      <c r="B81" s="178">
        <v>1</v>
      </c>
      <c r="C81" s="1123" t="str">
        <f>IF(ISBLANK('FICusto (ORÇ)'!C90)," ",'FICusto (ORÇ)'!C90)</f>
        <v xml:space="preserve"> </v>
      </c>
      <c r="D81" s="1123"/>
      <c r="E81" s="1123"/>
      <c r="F81" s="1123"/>
      <c r="G81" s="1123"/>
      <c r="H81" s="1124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25">
      <c r="B82" s="178">
        <v>2</v>
      </c>
      <c r="C82" s="1123" t="str">
        <f>IF(ISBLANK('FICusto (ORÇ)'!C91)," ",'FICusto (ORÇ)'!C91)</f>
        <v xml:space="preserve"> </v>
      </c>
      <c r="D82" s="1123"/>
      <c r="E82" s="1123"/>
      <c r="F82" s="1123"/>
      <c r="G82" s="1123"/>
      <c r="H82" s="1124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25">
      <c r="B83" s="178">
        <v>3</v>
      </c>
      <c r="C83" s="1123" t="str">
        <f>IF(ISBLANK('FICusto (ORÇ)'!C92)," ",'FICusto (ORÇ)'!C92)</f>
        <v xml:space="preserve"> </v>
      </c>
      <c r="D83" s="1123"/>
      <c r="E83" s="1123"/>
      <c r="F83" s="1123"/>
      <c r="G83" s="1123"/>
      <c r="H83" s="1124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25">
      <c r="B84" s="173"/>
      <c r="C84" s="1127" t="s">
        <v>976</v>
      </c>
      <c r="D84" s="1127"/>
      <c r="E84" s="1127"/>
      <c r="F84" s="1127"/>
      <c r="G84" s="1127"/>
      <c r="H84" s="1127"/>
      <c r="I84" s="1127"/>
      <c r="J84" s="1128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25">
      <c r="B85" s="325"/>
      <c r="C85" s="1134" t="s">
        <v>977</v>
      </c>
      <c r="D85" s="1134"/>
      <c r="E85" s="1134"/>
      <c r="F85" s="1134"/>
      <c r="G85" s="1134"/>
      <c r="H85" s="1134"/>
      <c r="I85" s="1134"/>
      <c r="J85" s="1135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25">
      <c r="B86" s="179"/>
      <c r="C86" s="1032" t="s">
        <v>978</v>
      </c>
      <c r="D86" s="1032"/>
      <c r="E86" s="1032"/>
      <c r="F86" s="1032"/>
      <c r="G86" s="1032"/>
      <c r="H86" s="1032"/>
      <c r="I86" s="1032"/>
      <c r="J86" s="1033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25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40625" defaultRowHeight="15" x14ac:dyDescent="0.2"/>
  <cols>
    <col min="1" max="1" width="3.5703125" style="393" customWidth="1"/>
    <col min="2" max="2" width="3.5703125" style="392" customWidth="1"/>
    <col min="3" max="3" width="44.42578125" style="393" customWidth="1"/>
    <col min="4" max="4" width="18.42578125" style="393" customWidth="1"/>
    <col min="5" max="5" width="9.85546875" style="394" bestFit="1" customWidth="1"/>
    <col min="6" max="6" width="8.5703125" style="395" customWidth="1"/>
    <col min="7" max="7" width="12.5703125" style="393" customWidth="1"/>
    <col min="8" max="27" width="11.5703125" style="393" customWidth="1"/>
    <col min="28" max="16384" width="9.140625" style="393"/>
  </cols>
  <sheetData>
    <row r="2" spans="2:27" ht="22.5" customHeight="1" x14ac:dyDescent="0.2">
      <c r="B2" s="1143" t="s">
        <v>979</v>
      </c>
      <c r="C2" s="1143"/>
      <c r="D2" s="1143"/>
      <c r="E2" s="1143"/>
      <c r="F2" s="1143"/>
      <c r="G2" s="1143"/>
    </row>
    <row r="3" spans="2:27" x14ac:dyDescent="0.2">
      <c r="B3" s="1099" t="s">
        <v>991</v>
      </c>
      <c r="C3" s="1100"/>
      <c r="D3" s="1100"/>
      <c r="E3" s="1100"/>
      <c r="F3" s="1100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">
      <c r="B4" s="1099" t="s">
        <v>863</v>
      </c>
      <c r="C4" s="1100"/>
      <c r="D4" s="1100"/>
      <c r="E4" s="1100"/>
      <c r="F4" s="1101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8" x14ac:dyDescent="0.2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8" x14ac:dyDescent="0.2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8" x14ac:dyDescent="0.2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">
      <c r="B10" s="1136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">
      <c r="B11" s="1137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8" x14ac:dyDescent="0.2">
      <c r="B12" s="1138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">
      <c r="B13" s="1136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">
      <c r="B14" s="1137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">
      <c r="B15" s="1138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">
      <c r="B17" s="1142" t="s">
        <v>864</v>
      </c>
      <c r="C17" s="1142"/>
      <c r="D17" s="1142"/>
      <c r="E17" s="1142"/>
      <c r="F17" s="1142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">
      <c r="B19" s="181">
        <f>B13+1</f>
        <v>7</v>
      </c>
      <c r="C19" s="530" t="s">
        <v>992</v>
      </c>
      <c r="D19" s="207"/>
      <c r="E19" s="208" t="s">
        <v>368</v>
      </c>
      <c r="F19" s="1184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5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">
      <c r="B22" s="181">
        <f t="shared" si="3"/>
        <v>10</v>
      </c>
      <c r="C22" s="530" t="s">
        <v>1019</v>
      </c>
      <c r="D22" s="207"/>
      <c r="E22" s="208" t="s">
        <v>382</v>
      </c>
      <c r="F22" s="1184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">
      <c r="B23" s="181">
        <f t="shared" si="3"/>
        <v>11</v>
      </c>
      <c r="C23" s="209" t="s">
        <v>1072</v>
      </c>
      <c r="D23" s="704"/>
      <c r="E23" s="532" t="s">
        <v>2</v>
      </c>
      <c r="F23" s="1185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">
      <c r="B24" s="181">
        <f t="shared" si="3"/>
        <v>12</v>
      </c>
      <c r="C24" s="530" t="s">
        <v>1021</v>
      </c>
      <c r="D24" s="207"/>
      <c r="E24" s="208" t="s">
        <v>382</v>
      </c>
      <c r="F24" s="1184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">
      <c r="B25" s="181">
        <f t="shared" si="3"/>
        <v>13</v>
      </c>
      <c r="C25" s="209" t="s">
        <v>1073</v>
      </c>
      <c r="D25" s="704"/>
      <c r="E25" s="532" t="s">
        <v>2</v>
      </c>
      <c r="F25" s="1185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8" x14ac:dyDescent="0.2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8" x14ac:dyDescent="0.2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8" x14ac:dyDescent="0.35">
      <c r="E29" s="525" t="s">
        <v>984</v>
      </c>
      <c r="F29" s="175"/>
      <c r="G29" s="176">
        <f>RCB!G12</f>
        <v>0</v>
      </c>
    </row>
    <row r="30" spans="2:27" ht="18" x14ac:dyDescent="0.35">
      <c r="E30" s="525" t="s">
        <v>985</v>
      </c>
      <c r="F30" s="175"/>
      <c r="G30" s="176">
        <f>RCB!J12</f>
        <v>0</v>
      </c>
    </row>
    <row r="32" spans="2:27" x14ac:dyDescent="0.2">
      <c r="H32" s="396"/>
      <c r="I32" s="396"/>
    </row>
    <row r="33" spans="2:57" x14ac:dyDescent="0.2">
      <c r="B33" s="1139" t="s">
        <v>782</v>
      </c>
      <c r="C33" s="1139"/>
      <c r="D33" s="1139"/>
      <c r="E33" s="1139"/>
      <c r="F33" s="1139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6" ht="15" customHeight="1" x14ac:dyDescent="0.25">
      <c r="B2" s="1197" t="s">
        <v>794</v>
      </c>
      <c r="C2" s="1197"/>
      <c r="D2" s="1197"/>
      <c r="E2" s="1198" t="s">
        <v>662</v>
      </c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200"/>
    </row>
    <row r="3" spans="2:16" ht="15" customHeight="1" x14ac:dyDescent="0.25">
      <c r="B3" s="1197"/>
      <c r="C3" s="1197"/>
      <c r="D3" s="119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25">
      <c r="B4" s="1186">
        <v>1</v>
      </c>
      <c r="C4" s="1201" t="s">
        <v>1078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25">
      <c r="B5" s="1187"/>
      <c r="C5" s="1189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25">
      <c r="B6" s="1190">
        <f>B4+1</f>
        <v>2</v>
      </c>
      <c r="C6" s="1194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25">
      <c r="B7" s="1191"/>
      <c r="C7" s="1193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25">
      <c r="B8" s="1186">
        <f>B6+1</f>
        <v>3</v>
      </c>
      <c r="C8" s="1196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25">
      <c r="B9" s="1187"/>
      <c r="C9" s="1189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25">
      <c r="B10" s="1190">
        <f>B8+1</f>
        <v>4</v>
      </c>
      <c r="C10" s="1194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25">
      <c r="B11" s="1191"/>
      <c r="C11" s="1193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25">
      <c r="B12" s="1186">
        <f>B10+1</f>
        <v>5</v>
      </c>
      <c r="C12" s="1196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25">
      <c r="B13" s="1187"/>
      <c r="C13" s="1189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25">
      <c r="B14" s="1190">
        <f>B12+1</f>
        <v>6</v>
      </c>
      <c r="C14" s="1194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25">
      <c r="B15" s="1191"/>
      <c r="C15" s="1193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25">
      <c r="B16" s="1186">
        <f>B14+1</f>
        <v>7</v>
      </c>
      <c r="C16" s="1196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25">
      <c r="B17" s="1187"/>
      <c r="C17" s="1189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25">
      <c r="B18" s="1190">
        <f>B16+1</f>
        <v>8</v>
      </c>
      <c r="C18" s="1194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25">
      <c r="B19" s="1191"/>
      <c r="C19" s="1193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25">
      <c r="B20" s="1186">
        <f>B18+1</f>
        <v>9</v>
      </c>
      <c r="C20" s="1188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25">
      <c r="B21" s="1187"/>
      <c r="C21" s="1189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25">
      <c r="B22" s="1190">
        <f>B20+1</f>
        <v>10</v>
      </c>
      <c r="C22" s="1194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25">
      <c r="B23" s="1191"/>
      <c r="C23" s="1193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25">
      <c r="B24" s="1186">
        <f>B22+1</f>
        <v>11</v>
      </c>
      <c r="C24" s="1195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25">
      <c r="B25" s="1187"/>
      <c r="C25" s="1189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25">
      <c r="B26" s="1190">
        <f>B24+1</f>
        <v>12</v>
      </c>
      <c r="C26" s="1192" t="s">
        <v>1079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25">
      <c r="B27" s="1191"/>
      <c r="C27" s="1193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25">
      <c r="B28" s="1186">
        <f>B26+1</f>
        <v>13</v>
      </c>
      <c r="C28" s="1188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25">
      <c r="B29" s="1187"/>
      <c r="C29" s="1189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25">
      <c r="B30" s="1190">
        <f>B28+1</f>
        <v>14</v>
      </c>
      <c r="C30" s="1192" t="s">
        <v>1080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25">
      <c r="B31" s="1191"/>
      <c r="C31" s="1193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:D3"/>
    <mergeCell ref="E2:P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40625" defaultRowHeight="15" customHeight="1" x14ac:dyDescent="0.25"/>
  <cols>
    <col min="1" max="2" width="3.5703125" style="377" customWidth="1"/>
    <col min="3" max="3" width="35.5703125" style="377" customWidth="1"/>
    <col min="4" max="4" width="9.5703125" style="377" customWidth="1"/>
    <col min="5" max="16" width="12.42578125" style="377" customWidth="1"/>
    <col min="17" max="17" width="17" style="377" bestFit="1" customWidth="1"/>
    <col min="18" max="16384" width="9.140625" style="377"/>
  </cols>
  <sheetData>
    <row r="2" spans="2:17" ht="15" customHeight="1" x14ac:dyDescent="0.25">
      <c r="B2" s="1202" t="s">
        <v>794</v>
      </c>
      <c r="C2" s="1203"/>
      <c r="D2" s="1204"/>
      <c r="E2" s="1198" t="s">
        <v>898</v>
      </c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200"/>
      <c r="Q2" s="1208" t="s">
        <v>1033</v>
      </c>
    </row>
    <row r="3" spans="2:17" ht="15" customHeight="1" x14ac:dyDescent="0.25">
      <c r="B3" s="1205"/>
      <c r="C3" s="1206"/>
      <c r="D3" s="120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09"/>
    </row>
    <row r="4" spans="2:17" ht="15" customHeight="1" x14ac:dyDescent="0.25">
      <c r="B4" s="1186">
        <v>1</v>
      </c>
      <c r="C4" s="1201" t="s">
        <v>1078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25">
      <c r="B5" s="1187"/>
      <c r="C5" s="1189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25">
      <c r="B6" s="1190">
        <f>B4+1</f>
        <v>2</v>
      </c>
      <c r="C6" s="1194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25">
      <c r="B7" s="1191"/>
      <c r="C7" s="1193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25">
      <c r="B8" s="1186">
        <f>B6+1</f>
        <v>3</v>
      </c>
      <c r="C8" s="1196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25">
      <c r="B9" s="1187"/>
      <c r="C9" s="1189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25">
      <c r="B10" s="1190">
        <f>B8+1</f>
        <v>4</v>
      </c>
      <c r="C10" s="1194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25">
      <c r="B11" s="1191"/>
      <c r="C11" s="1193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25">
      <c r="B12" s="1186">
        <f>B10+1</f>
        <v>5</v>
      </c>
      <c r="C12" s="1196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25">
      <c r="B13" s="1187"/>
      <c r="C13" s="1189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25">
      <c r="B14" s="1190">
        <f>B12+1</f>
        <v>6</v>
      </c>
      <c r="C14" s="1194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25">
      <c r="B15" s="1191"/>
      <c r="C15" s="1193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25">
      <c r="B16" s="1186">
        <f>B14+1</f>
        <v>7</v>
      </c>
      <c r="C16" s="1196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25">
      <c r="B17" s="1187"/>
      <c r="C17" s="1189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25">
      <c r="B18" s="1190">
        <f>B16+1</f>
        <v>8</v>
      </c>
      <c r="C18" s="1194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25">
      <c r="B19" s="1191"/>
      <c r="C19" s="1193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25">
      <c r="B20" s="1186">
        <f>B18+1</f>
        <v>9</v>
      </c>
      <c r="C20" s="1210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25">
      <c r="B21" s="1187"/>
      <c r="C21" s="1189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25">
      <c r="B22" s="1190">
        <f>B20+1</f>
        <v>10</v>
      </c>
      <c r="C22" s="1194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25">
      <c r="B23" s="1191"/>
      <c r="C23" s="1193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25">
      <c r="B24" s="1186">
        <f>B22+1</f>
        <v>11</v>
      </c>
      <c r="C24" s="1195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25">
      <c r="B25" s="1187"/>
      <c r="C25" s="1189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25">
      <c r="B26" s="1190">
        <f>B24+1</f>
        <v>12</v>
      </c>
      <c r="C26" s="1192" t="s">
        <v>1079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25">
      <c r="B27" s="1191"/>
      <c r="C27" s="1193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25">
      <c r="B28" s="1186">
        <f>B26+1</f>
        <v>13</v>
      </c>
      <c r="C28" s="1210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25">
      <c r="B29" s="1187"/>
      <c r="C29" s="1189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25">
      <c r="B30" s="1190">
        <f>B28+1</f>
        <v>14</v>
      </c>
      <c r="C30" s="1192" t="s">
        <v>1080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25">
      <c r="B31" s="1191"/>
      <c r="C31" s="1193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25">
      <c r="B32" s="1211">
        <f>B30+1</f>
        <v>15</v>
      </c>
      <c r="C32" s="1213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25">
      <c r="B33" s="1212"/>
      <c r="C33" s="1214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25">
      <c r="B34" s="1211">
        <f>B32+1</f>
        <v>16</v>
      </c>
      <c r="C34" s="1213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25">
      <c r="B35" s="1212"/>
      <c r="C35" s="1214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25">
      <c r="B37" s="105"/>
      <c r="C37" s="105"/>
      <c r="D37" s="105"/>
      <c r="E37" s="105"/>
      <c r="F37" s="105"/>
      <c r="G37" s="105"/>
      <c r="H37" s="105"/>
    </row>
    <row r="38" spans="2:17" ht="15" customHeight="1" x14ac:dyDescent="0.25">
      <c r="B38" s="105"/>
      <c r="C38" s="105"/>
      <c r="D38" s="105"/>
      <c r="E38" s="105"/>
      <c r="F38" s="105"/>
      <c r="G38" s="105"/>
      <c r="H38" s="105"/>
    </row>
    <row r="39" spans="2:17" ht="15" customHeight="1" x14ac:dyDescent="0.25">
      <c r="B39" s="105"/>
      <c r="C39" s="105"/>
      <c r="D39" s="105"/>
      <c r="E39" s="105"/>
      <c r="F39" s="105"/>
      <c r="G39" s="105"/>
      <c r="H39" s="105"/>
    </row>
    <row r="40" spans="2:17" ht="15" customHeight="1" x14ac:dyDescent="0.25">
      <c r="B40" s="105"/>
      <c r="C40" s="105"/>
      <c r="D40" s="105"/>
      <c r="E40" s="105"/>
      <c r="F40" s="105"/>
      <c r="G40" s="105"/>
      <c r="H40" s="105"/>
    </row>
    <row r="41" spans="2:17" ht="15" customHeight="1" x14ac:dyDescent="0.25">
      <c r="B41" s="105"/>
      <c r="C41" s="105"/>
      <c r="D41" s="105"/>
      <c r="E41" s="105"/>
      <c r="F41" s="105"/>
      <c r="G41" s="105"/>
      <c r="H41" s="105"/>
    </row>
    <row r="42" spans="2:17" ht="15" customHeight="1" x14ac:dyDescent="0.25">
      <c r="B42" s="105"/>
      <c r="C42" s="105"/>
      <c r="D42" s="105"/>
      <c r="E42" s="105"/>
      <c r="F42" s="105"/>
      <c r="G42" s="105"/>
      <c r="H42" s="105"/>
    </row>
    <row r="43" spans="2:17" ht="15" customHeight="1" x14ac:dyDescent="0.25">
      <c r="B43" s="105"/>
      <c r="C43" s="105"/>
      <c r="D43" s="105"/>
      <c r="E43" s="105"/>
      <c r="F43" s="105"/>
      <c r="G43" s="105"/>
      <c r="H43" s="105"/>
    </row>
    <row r="44" spans="2:17" ht="15" customHeight="1" x14ac:dyDescent="0.25">
      <c r="B44" s="105"/>
      <c r="C44" s="105"/>
      <c r="D44" s="105"/>
      <c r="E44" s="105"/>
      <c r="F44" s="105"/>
      <c r="G44" s="105"/>
      <c r="H44" s="105"/>
    </row>
    <row r="45" spans="2:17" ht="15" customHeight="1" x14ac:dyDescent="0.25">
      <c r="B45" s="105"/>
      <c r="C45" s="105"/>
      <c r="D45" s="105"/>
      <c r="E45" s="105"/>
      <c r="F45" s="105"/>
      <c r="G45" s="105"/>
      <c r="H45" s="105"/>
    </row>
    <row r="46" spans="2:17" ht="15" customHeight="1" x14ac:dyDescent="0.25">
      <c r="B46" s="105"/>
      <c r="C46" s="105"/>
      <c r="D46" s="105"/>
      <c r="E46" s="105"/>
      <c r="F46" s="105"/>
      <c r="G46" s="105"/>
      <c r="H46" s="105"/>
    </row>
    <row r="47" spans="2:17" ht="15" customHeight="1" x14ac:dyDescent="0.25">
      <c r="B47" s="105"/>
      <c r="C47" s="105"/>
      <c r="D47" s="105"/>
      <c r="E47" s="105"/>
      <c r="F47" s="105"/>
      <c r="G47" s="105"/>
      <c r="H47" s="105"/>
    </row>
    <row r="48" spans="2:17" ht="15" customHeight="1" x14ac:dyDescent="0.25">
      <c r="B48" s="105"/>
      <c r="C48" s="105"/>
      <c r="D48" s="105"/>
      <c r="E48" s="105"/>
      <c r="F48" s="105"/>
      <c r="G48" s="105"/>
      <c r="H48" s="105"/>
    </row>
    <row r="49" spans="2:8" ht="15" customHeight="1" x14ac:dyDescent="0.25">
      <c r="B49" s="105"/>
      <c r="C49" s="105"/>
      <c r="D49" s="105"/>
      <c r="E49" s="105"/>
      <c r="F49" s="105"/>
      <c r="G49" s="105"/>
      <c r="H49" s="105"/>
    </row>
    <row r="50" spans="2:8" ht="15" customHeight="1" x14ac:dyDescent="0.25">
      <c r="B50" s="105"/>
      <c r="C50" s="105"/>
      <c r="D50" s="105"/>
      <c r="E50" s="105"/>
      <c r="F50" s="105"/>
      <c r="G50" s="105"/>
      <c r="H50" s="105"/>
    </row>
    <row r="51" spans="2:8" ht="15" customHeight="1" x14ac:dyDescent="0.25">
      <c r="B51" s="105"/>
      <c r="C51" s="105"/>
      <c r="D51" s="105"/>
      <c r="E51" s="105"/>
      <c r="F51" s="105"/>
      <c r="G51" s="105"/>
      <c r="H51" s="105"/>
    </row>
    <row r="52" spans="2:8" ht="15" customHeight="1" x14ac:dyDescent="0.25">
      <c r="B52" s="105"/>
      <c r="C52" s="105"/>
      <c r="D52" s="105"/>
      <c r="E52" s="105"/>
      <c r="F52" s="105"/>
      <c r="G52" s="105"/>
      <c r="H52" s="105"/>
    </row>
    <row r="53" spans="2:8" ht="15" customHeight="1" x14ac:dyDescent="0.25">
      <c r="B53" s="105"/>
      <c r="C53" s="105"/>
      <c r="D53" s="105"/>
      <c r="E53" s="105"/>
      <c r="F53" s="105"/>
      <c r="G53" s="105"/>
      <c r="H53" s="105"/>
    </row>
    <row r="54" spans="2:8" ht="15" customHeight="1" x14ac:dyDescent="0.25">
      <c r="B54" s="105"/>
      <c r="C54" s="105"/>
      <c r="D54" s="105"/>
      <c r="E54" s="105"/>
      <c r="F54" s="105"/>
      <c r="G54" s="105"/>
      <c r="H54" s="105"/>
    </row>
    <row r="55" spans="2:8" ht="15" customHeight="1" x14ac:dyDescent="0.25">
      <c r="B55" s="105"/>
      <c r="C55" s="105"/>
      <c r="D55" s="105"/>
      <c r="E55" s="105"/>
      <c r="F55" s="105"/>
      <c r="G55" s="105"/>
      <c r="H55" s="105"/>
    </row>
    <row r="56" spans="2:8" ht="15" customHeight="1" x14ac:dyDescent="0.25">
      <c r="B56" s="105"/>
      <c r="C56" s="105"/>
      <c r="D56" s="105"/>
      <c r="E56" s="105"/>
      <c r="F56" s="105"/>
      <c r="G56" s="105"/>
      <c r="H56" s="105"/>
    </row>
    <row r="57" spans="2:8" ht="15" customHeight="1" x14ac:dyDescent="0.25">
      <c r="B57" s="105"/>
      <c r="C57" s="105"/>
      <c r="D57" s="105"/>
      <c r="E57" s="105"/>
      <c r="F57" s="105"/>
      <c r="G57" s="105"/>
      <c r="H57" s="105"/>
    </row>
    <row r="58" spans="2:8" ht="15" customHeight="1" x14ac:dyDescent="0.25">
      <c r="B58" s="105"/>
      <c r="C58" s="105"/>
      <c r="D58" s="105"/>
      <c r="E58" s="105"/>
      <c r="F58" s="105"/>
      <c r="G58" s="105"/>
      <c r="H58" s="105"/>
    </row>
    <row r="59" spans="2:8" ht="15" customHeight="1" x14ac:dyDescent="0.25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B10:B11"/>
    <mergeCell ref="C10:C11"/>
    <mergeCell ref="B12:B13"/>
    <mergeCell ref="C12:C13"/>
    <mergeCell ref="B6:B7"/>
    <mergeCell ref="C6:C7"/>
    <mergeCell ref="B2:D3"/>
    <mergeCell ref="E2:P2"/>
    <mergeCell ref="Q2:Q3"/>
    <mergeCell ref="B4:B5"/>
    <mergeCell ref="C4:C5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40625" defaultRowHeight="12.75" x14ac:dyDescent="0.2"/>
  <cols>
    <col min="1" max="1" width="3.7109375" style="468" customWidth="1"/>
    <col min="2" max="2" width="3" style="468" bestFit="1" customWidth="1"/>
    <col min="3" max="3" width="41.28515625" style="468" customWidth="1"/>
    <col min="4" max="4" width="23.28515625" style="468" customWidth="1"/>
    <col min="5" max="16" width="9.140625" style="468"/>
    <col min="17" max="28" width="9.140625" style="468" customWidth="1"/>
    <col min="29" max="16384" width="9.140625" style="468"/>
  </cols>
  <sheetData>
    <row r="2" spans="2:28" ht="15" x14ac:dyDescent="0.2">
      <c r="B2" s="539"/>
      <c r="C2" s="1203" t="s">
        <v>896</v>
      </c>
      <c r="D2" s="1204" t="s">
        <v>900</v>
      </c>
      <c r="E2" s="1198" t="s">
        <v>662</v>
      </c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200"/>
    </row>
    <row r="3" spans="2:28" ht="15" x14ac:dyDescent="0.2">
      <c r="B3" s="540"/>
      <c r="C3" s="1206"/>
      <c r="D3" s="120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</row>
    <row r="4" spans="2:28" ht="17.25" customHeight="1" x14ac:dyDescent="0.2">
      <c r="B4" s="1186">
        <v>1</v>
      </c>
      <c r="C4" s="1217" t="s">
        <v>1129</v>
      </c>
      <c r="D4" s="1218" t="s">
        <v>1134</v>
      </c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</row>
    <row r="5" spans="2:28" ht="15" customHeight="1" x14ac:dyDescent="0.2">
      <c r="B5" s="1187"/>
      <c r="C5" s="1189"/>
      <c r="D5" s="1219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</row>
    <row r="6" spans="2:28" ht="15" customHeight="1" x14ac:dyDescent="0.2">
      <c r="B6" s="1136">
        <f>B4+1</f>
        <v>2</v>
      </c>
      <c r="C6" s="1220" t="s">
        <v>897</v>
      </c>
      <c r="D6" s="1222" t="s">
        <v>1130</v>
      </c>
      <c r="E6" s="1215"/>
      <c r="F6" s="1215"/>
      <c r="G6" s="1215"/>
      <c r="H6" s="1215"/>
      <c r="I6" s="1215"/>
      <c r="J6" s="1215"/>
      <c r="K6" s="1215"/>
      <c r="L6" s="1215"/>
      <c r="M6" s="1215"/>
      <c r="N6" s="1215"/>
      <c r="O6" s="1215"/>
      <c r="P6" s="1215"/>
      <c r="Q6" s="1215"/>
      <c r="R6" s="1215"/>
      <c r="S6" s="1215"/>
      <c r="T6" s="1215"/>
      <c r="U6" s="1215"/>
      <c r="V6" s="1215"/>
      <c r="W6" s="1215"/>
      <c r="X6" s="1215"/>
      <c r="Y6" s="1215"/>
      <c r="Z6" s="1215"/>
      <c r="AA6" s="1215"/>
      <c r="AB6" s="1215"/>
    </row>
    <row r="7" spans="2:28" ht="15" customHeight="1" x14ac:dyDescent="0.2">
      <c r="B7" s="1138"/>
      <c r="C7" s="1221"/>
      <c r="D7" s="1223"/>
      <c r="E7" s="1216"/>
      <c r="F7" s="1216"/>
      <c r="G7" s="1216"/>
      <c r="H7" s="1216"/>
      <c r="I7" s="1216"/>
      <c r="J7" s="1216"/>
      <c r="K7" s="1216"/>
      <c r="L7" s="1216"/>
      <c r="M7" s="1216"/>
      <c r="N7" s="1216"/>
      <c r="O7" s="1216"/>
      <c r="P7" s="1216"/>
      <c r="Q7" s="1216"/>
      <c r="R7" s="1216"/>
      <c r="S7" s="1216"/>
      <c r="T7" s="1216"/>
      <c r="U7" s="1216"/>
      <c r="V7" s="1216"/>
      <c r="W7" s="1216"/>
      <c r="X7" s="1216"/>
      <c r="Y7" s="1216"/>
      <c r="Z7" s="1216"/>
      <c r="AA7" s="1216"/>
      <c r="AB7" s="1216"/>
    </row>
    <row r="8" spans="2:28" ht="17.25" customHeight="1" x14ac:dyDescent="0.2">
      <c r="B8" s="1186">
        <f>B6+1</f>
        <v>3</v>
      </c>
      <c r="C8" s="1217" t="s">
        <v>904</v>
      </c>
      <c r="D8" s="1218" t="s">
        <v>1135</v>
      </c>
      <c r="E8" s="1215"/>
      <c r="F8" s="1215"/>
      <c r="G8" s="1215"/>
      <c r="H8" s="1215"/>
      <c r="I8" s="1215"/>
      <c r="J8" s="1215"/>
      <c r="K8" s="1215"/>
      <c r="L8" s="1215"/>
      <c r="M8" s="1215"/>
      <c r="N8" s="1215"/>
      <c r="O8" s="1215"/>
      <c r="P8" s="1215"/>
      <c r="Q8" s="1215"/>
      <c r="R8" s="1215"/>
      <c r="S8" s="1215"/>
      <c r="T8" s="1215"/>
      <c r="U8" s="1215"/>
      <c r="V8" s="1215"/>
      <c r="W8" s="1215"/>
      <c r="X8" s="1215"/>
      <c r="Y8" s="1215"/>
      <c r="Z8" s="1215"/>
      <c r="AA8" s="1215"/>
      <c r="AB8" s="1215"/>
    </row>
    <row r="9" spans="2:28" ht="15" customHeight="1" x14ac:dyDescent="0.2">
      <c r="B9" s="1187"/>
      <c r="C9" s="1189"/>
      <c r="D9" s="1224"/>
      <c r="E9" s="1216"/>
      <c r="F9" s="1216"/>
      <c r="G9" s="1216"/>
      <c r="H9" s="1216"/>
      <c r="I9" s="1216"/>
      <c r="J9" s="1216"/>
      <c r="K9" s="1216"/>
      <c r="L9" s="1216"/>
      <c r="M9" s="1216"/>
      <c r="N9" s="1216"/>
      <c r="O9" s="1216"/>
      <c r="P9" s="1216"/>
      <c r="Q9" s="1216"/>
      <c r="R9" s="1216"/>
      <c r="S9" s="1216"/>
      <c r="T9" s="1216"/>
      <c r="U9" s="1216"/>
      <c r="V9" s="1216"/>
      <c r="W9" s="1216"/>
      <c r="X9" s="1216"/>
      <c r="Y9" s="1216"/>
      <c r="Z9" s="1216"/>
      <c r="AA9" s="1216"/>
      <c r="AB9" s="1216"/>
    </row>
    <row r="10" spans="2:28" ht="15" customHeight="1" x14ac:dyDescent="0.2">
      <c r="B10" s="1136">
        <f>B8+1</f>
        <v>4</v>
      </c>
      <c r="C10" s="1220" t="s">
        <v>774</v>
      </c>
      <c r="D10" s="1222" t="s">
        <v>1130</v>
      </c>
      <c r="E10" s="1215"/>
      <c r="F10" s="1215"/>
      <c r="G10" s="1215"/>
      <c r="H10" s="1215"/>
      <c r="I10" s="1215"/>
      <c r="J10" s="1215"/>
      <c r="K10" s="1215"/>
      <c r="L10" s="1215"/>
      <c r="M10" s="1215"/>
      <c r="N10" s="1215"/>
      <c r="O10" s="1215"/>
      <c r="P10" s="1215"/>
      <c r="Q10" s="1215"/>
      <c r="R10" s="1215"/>
      <c r="S10" s="1215"/>
      <c r="T10" s="1215"/>
      <c r="U10" s="1215"/>
      <c r="V10" s="1215"/>
      <c r="W10" s="1215"/>
      <c r="X10" s="1215"/>
      <c r="Y10" s="1215"/>
      <c r="Z10" s="1215"/>
      <c r="AA10" s="1215"/>
      <c r="AB10" s="1215"/>
    </row>
    <row r="11" spans="2:28" ht="15" customHeight="1" x14ac:dyDescent="0.2">
      <c r="B11" s="1138"/>
      <c r="C11" s="1221"/>
      <c r="D11" s="1223"/>
      <c r="E11" s="1216"/>
      <c r="F11" s="1216"/>
      <c r="G11" s="1216"/>
      <c r="H11" s="1216"/>
      <c r="I11" s="1216"/>
      <c r="J11" s="1216"/>
      <c r="K11" s="1216"/>
      <c r="L11" s="1216"/>
      <c r="M11" s="1216"/>
      <c r="N11" s="1216"/>
      <c r="O11" s="1216"/>
      <c r="P11" s="1216"/>
      <c r="Q11" s="1216"/>
      <c r="R11" s="1216"/>
      <c r="S11" s="1216"/>
      <c r="T11" s="1216"/>
      <c r="U11" s="1216"/>
      <c r="V11" s="1216"/>
      <c r="W11" s="1216"/>
      <c r="X11" s="1216"/>
      <c r="Y11" s="1216"/>
      <c r="Z11" s="1216"/>
      <c r="AA11" s="1216"/>
      <c r="AB11" s="1216"/>
    </row>
    <row r="12" spans="2:28" ht="15" customHeight="1" x14ac:dyDescent="0.2">
      <c r="B12" s="1186">
        <f>B10+1</f>
        <v>5</v>
      </c>
      <c r="C12" s="1217" t="s">
        <v>903</v>
      </c>
      <c r="D12" s="1225" t="s">
        <v>1130</v>
      </c>
      <c r="E12" s="1215"/>
      <c r="F12" s="1215"/>
      <c r="G12" s="1215"/>
      <c r="H12" s="1215"/>
      <c r="I12" s="1215"/>
      <c r="J12" s="1215"/>
      <c r="K12" s="1215"/>
      <c r="L12" s="1215"/>
      <c r="M12" s="1215"/>
      <c r="N12" s="1215"/>
      <c r="O12" s="1215"/>
      <c r="P12" s="1215"/>
      <c r="Q12" s="1215"/>
      <c r="R12" s="1215"/>
      <c r="S12" s="1215"/>
      <c r="T12" s="1215"/>
      <c r="U12" s="1215"/>
      <c r="V12" s="1215"/>
      <c r="W12" s="1215"/>
      <c r="X12" s="1215"/>
      <c r="Y12" s="1215"/>
      <c r="Z12" s="1215"/>
      <c r="AA12" s="1215"/>
      <c r="AB12" s="1215"/>
    </row>
    <row r="13" spans="2:28" ht="15" customHeight="1" x14ac:dyDescent="0.2">
      <c r="B13" s="1187"/>
      <c r="C13" s="1189"/>
      <c r="D13" s="1224"/>
      <c r="E13" s="1216"/>
      <c r="F13" s="1216"/>
      <c r="G13" s="1216"/>
      <c r="H13" s="1216"/>
      <c r="I13" s="1216"/>
      <c r="J13" s="1216"/>
      <c r="K13" s="1216"/>
      <c r="L13" s="1216"/>
      <c r="M13" s="1216"/>
      <c r="N13" s="1216"/>
      <c r="O13" s="1216"/>
      <c r="P13" s="1216"/>
      <c r="Q13" s="1216"/>
      <c r="R13" s="1216"/>
      <c r="S13" s="1216"/>
      <c r="T13" s="1216"/>
      <c r="U13" s="1216"/>
      <c r="V13" s="1216"/>
      <c r="W13" s="1216"/>
      <c r="X13" s="1216"/>
      <c r="Y13" s="1216"/>
      <c r="Z13" s="1216"/>
      <c r="AA13" s="1216"/>
      <c r="AB13" s="1216"/>
    </row>
    <row r="14" spans="2:28" ht="15" customHeight="1" x14ac:dyDescent="0.2">
      <c r="B14" s="1136">
        <f>B12+1</f>
        <v>6</v>
      </c>
      <c r="C14" s="1226" t="s">
        <v>775</v>
      </c>
      <c r="D14" s="1227" t="s">
        <v>1130</v>
      </c>
      <c r="E14" s="1215"/>
      <c r="F14" s="1215"/>
      <c r="G14" s="1215"/>
      <c r="H14" s="1215"/>
      <c r="I14" s="1215"/>
      <c r="J14" s="1215"/>
      <c r="K14" s="1215"/>
      <c r="L14" s="1215"/>
      <c r="M14" s="1215"/>
      <c r="N14" s="1215"/>
      <c r="O14" s="1215"/>
      <c r="P14" s="1215"/>
      <c r="Q14" s="1215"/>
      <c r="R14" s="1215"/>
      <c r="S14" s="1215"/>
      <c r="T14" s="1215"/>
      <c r="U14" s="1215"/>
      <c r="V14" s="1215"/>
      <c r="W14" s="1215"/>
      <c r="X14" s="1215"/>
      <c r="Y14" s="1215"/>
      <c r="Z14" s="1215"/>
      <c r="AA14" s="1215"/>
      <c r="AB14" s="1215"/>
    </row>
    <row r="15" spans="2:28" ht="15" customHeight="1" x14ac:dyDescent="0.2">
      <c r="B15" s="1138"/>
      <c r="C15" s="1221"/>
      <c r="D15" s="1228"/>
      <c r="E15" s="1216"/>
      <c r="F15" s="1216"/>
      <c r="G15" s="1216"/>
      <c r="H15" s="1216"/>
      <c r="I15" s="1216"/>
      <c r="J15" s="1216"/>
      <c r="K15" s="1216"/>
      <c r="L15" s="1216"/>
      <c r="M15" s="1216"/>
      <c r="N15" s="1216"/>
      <c r="O15" s="1216"/>
      <c r="P15" s="1216"/>
      <c r="Q15" s="1216"/>
      <c r="R15" s="1216"/>
      <c r="S15" s="1216"/>
      <c r="T15" s="1216"/>
      <c r="U15" s="1216"/>
      <c r="V15" s="1216"/>
      <c r="W15" s="1216"/>
      <c r="X15" s="1216"/>
      <c r="Y15" s="1216"/>
      <c r="Z15" s="1216"/>
      <c r="AA15" s="1216"/>
      <c r="AB15" s="1216"/>
    </row>
    <row r="16" spans="2:28" ht="15" customHeight="1" x14ac:dyDescent="0.2">
      <c r="B16" s="1186">
        <f>B14+1</f>
        <v>7</v>
      </c>
      <c r="C16" s="1217" t="s">
        <v>175</v>
      </c>
      <c r="D16" s="1229" t="s">
        <v>1136</v>
      </c>
      <c r="E16" s="1215"/>
      <c r="F16" s="1215"/>
      <c r="G16" s="1215"/>
      <c r="H16" s="1215"/>
      <c r="I16" s="1215"/>
      <c r="J16" s="1215"/>
      <c r="K16" s="1215"/>
      <c r="L16" s="1215"/>
      <c r="M16" s="1215"/>
      <c r="N16" s="1215"/>
      <c r="O16" s="1215"/>
      <c r="P16" s="1215"/>
      <c r="Q16" s="1215"/>
      <c r="R16" s="1215"/>
      <c r="S16" s="1215"/>
      <c r="T16" s="1215"/>
      <c r="U16" s="1215"/>
      <c r="V16" s="1215"/>
      <c r="W16" s="1215"/>
      <c r="X16" s="1215"/>
      <c r="Y16" s="1215"/>
      <c r="Z16" s="1215"/>
      <c r="AA16" s="1215"/>
      <c r="AB16" s="1215"/>
    </row>
    <row r="17" spans="2:28" ht="15" customHeight="1" x14ac:dyDescent="0.2">
      <c r="B17" s="1187"/>
      <c r="C17" s="1189"/>
      <c r="D17" s="1224"/>
      <c r="E17" s="1216"/>
      <c r="F17" s="1216"/>
      <c r="G17" s="1216"/>
      <c r="H17" s="1216"/>
      <c r="I17" s="1216"/>
      <c r="J17" s="1216"/>
      <c r="K17" s="1216"/>
      <c r="L17" s="1216"/>
      <c r="M17" s="1216"/>
      <c r="N17" s="1216"/>
      <c r="O17" s="1216"/>
      <c r="P17" s="1216"/>
      <c r="Q17" s="1216"/>
      <c r="R17" s="1216"/>
      <c r="S17" s="1216"/>
      <c r="T17" s="1216"/>
      <c r="U17" s="1216"/>
      <c r="V17" s="1216"/>
      <c r="W17" s="1216"/>
      <c r="X17" s="1216"/>
      <c r="Y17" s="1216"/>
      <c r="Z17" s="1216"/>
      <c r="AA17" s="1216"/>
      <c r="AB17" s="1216"/>
    </row>
    <row r="18" spans="2:28" ht="15" customHeight="1" x14ac:dyDescent="0.2">
      <c r="B18" s="1136">
        <f>B16+1</f>
        <v>8</v>
      </c>
      <c r="C18" s="1226" t="s">
        <v>776</v>
      </c>
      <c r="D18" s="1222" t="s">
        <v>1130</v>
      </c>
      <c r="E18" s="1215"/>
      <c r="F18" s="1215"/>
      <c r="G18" s="1215"/>
      <c r="H18" s="1215"/>
      <c r="I18" s="1215"/>
      <c r="J18" s="1215"/>
      <c r="K18" s="1215"/>
      <c r="L18" s="1215"/>
      <c r="M18" s="1215"/>
      <c r="N18" s="1215"/>
      <c r="O18" s="1215"/>
      <c r="P18" s="1215"/>
      <c r="Q18" s="1215"/>
      <c r="R18" s="1215"/>
      <c r="S18" s="1215"/>
      <c r="T18" s="1215"/>
      <c r="U18" s="1215"/>
      <c r="V18" s="1215"/>
      <c r="W18" s="1215"/>
      <c r="X18" s="1215"/>
      <c r="Y18" s="1215"/>
      <c r="Z18" s="1215"/>
      <c r="AA18" s="1215"/>
      <c r="AB18" s="1215"/>
    </row>
    <row r="19" spans="2:28" ht="15" customHeight="1" x14ac:dyDescent="0.2">
      <c r="B19" s="1138"/>
      <c r="C19" s="1221"/>
      <c r="D19" s="1223"/>
      <c r="E19" s="1216"/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  <c r="Q19" s="1216"/>
      <c r="R19" s="1216"/>
      <c r="S19" s="1216"/>
      <c r="T19" s="1216"/>
      <c r="U19" s="1216"/>
      <c r="V19" s="1216"/>
      <c r="W19" s="1216"/>
      <c r="X19" s="1216"/>
      <c r="Y19" s="1216"/>
      <c r="Z19" s="1216"/>
      <c r="AA19" s="1216"/>
      <c r="AB19" s="1216"/>
    </row>
    <row r="20" spans="2:28" ht="15" customHeight="1" x14ac:dyDescent="0.2">
      <c r="B20" s="1186">
        <f>B18+1</f>
        <v>9</v>
      </c>
      <c r="C20" s="1210" t="s">
        <v>777</v>
      </c>
      <c r="D20" s="1229" t="s">
        <v>1130</v>
      </c>
      <c r="E20" s="1215"/>
      <c r="F20" s="1215"/>
      <c r="G20" s="1215"/>
      <c r="H20" s="1215"/>
      <c r="I20" s="1215"/>
      <c r="J20" s="1215"/>
      <c r="K20" s="1215"/>
      <c r="L20" s="1215"/>
      <c r="M20" s="1215"/>
      <c r="N20" s="1215"/>
      <c r="O20" s="1215"/>
      <c r="P20" s="1215"/>
      <c r="Q20" s="1215"/>
      <c r="R20" s="1215"/>
      <c r="S20" s="1215"/>
      <c r="T20" s="1215"/>
      <c r="U20" s="1215"/>
      <c r="V20" s="1215"/>
      <c r="W20" s="1215"/>
      <c r="X20" s="1215"/>
      <c r="Y20" s="1215"/>
      <c r="Z20" s="1215"/>
      <c r="AA20" s="1215"/>
      <c r="AB20" s="1215"/>
    </row>
    <row r="21" spans="2:28" ht="15" customHeight="1" x14ac:dyDescent="0.2">
      <c r="B21" s="1187"/>
      <c r="C21" s="1189"/>
      <c r="D21" s="1224"/>
      <c r="E21" s="1216"/>
      <c r="F21" s="1216"/>
      <c r="G21" s="1216"/>
      <c r="H21" s="1216"/>
      <c r="I21" s="1216"/>
      <c r="J21" s="1216"/>
      <c r="K21" s="1216"/>
      <c r="L21" s="1216"/>
      <c r="M21" s="1216"/>
      <c r="N21" s="1216"/>
      <c r="O21" s="1216"/>
      <c r="P21" s="1216"/>
      <c r="Q21" s="1216"/>
      <c r="R21" s="1216"/>
      <c r="S21" s="1216"/>
      <c r="T21" s="1216"/>
      <c r="U21" s="1216"/>
      <c r="V21" s="1216"/>
      <c r="W21" s="1216"/>
      <c r="X21" s="1216"/>
      <c r="Y21" s="1216"/>
      <c r="Z21" s="1216"/>
      <c r="AA21" s="1216"/>
      <c r="AB21" s="1216"/>
    </row>
    <row r="22" spans="2:28" ht="15" customHeight="1" x14ac:dyDescent="0.2">
      <c r="B22" s="1136">
        <f>B20+1</f>
        <v>10</v>
      </c>
      <c r="C22" s="1226" t="s">
        <v>177</v>
      </c>
      <c r="D22" s="1222" t="s">
        <v>1130</v>
      </c>
      <c r="E22" s="1215"/>
      <c r="F22" s="1215"/>
      <c r="G22" s="1215"/>
      <c r="H22" s="1215"/>
      <c r="I22" s="1215"/>
      <c r="J22" s="1215"/>
      <c r="K22" s="1215"/>
      <c r="L22" s="1215"/>
      <c r="M22" s="1215"/>
      <c r="N22" s="1215"/>
      <c r="O22" s="1215"/>
      <c r="P22" s="1215"/>
      <c r="Q22" s="1215"/>
      <c r="R22" s="1215"/>
      <c r="S22" s="1215"/>
      <c r="T22" s="1215"/>
      <c r="U22" s="1215"/>
      <c r="V22" s="1215"/>
      <c r="W22" s="1215"/>
      <c r="X22" s="1215"/>
      <c r="Y22" s="1215"/>
      <c r="Z22" s="1215"/>
      <c r="AA22" s="1215"/>
      <c r="AB22" s="1215"/>
    </row>
    <row r="23" spans="2:28" ht="15" customHeight="1" x14ac:dyDescent="0.2">
      <c r="B23" s="1138"/>
      <c r="C23" s="1221"/>
      <c r="D23" s="1223"/>
      <c r="E23" s="1216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</row>
    <row r="24" spans="2:28" ht="15" customHeight="1" x14ac:dyDescent="0.2">
      <c r="B24" s="1186">
        <f>B22+1</f>
        <v>11</v>
      </c>
      <c r="C24" s="1210" t="s">
        <v>778</v>
      </c>
      <c r="D24" s="1229" t="s">
        <v>1130</v>
      </c>
      <c r="E24" s="1215"/>
      <c r="F24" s="1215"/>
      <c r="G24" s="1215"/>
      <c r="H24" s="1215"/>
      <c r="I24" s="1215"/>
      <c r="J24" s="1215"/>
      <c r="K24" s="1215"/>
      <c r="L24" s="1215"/>
      <c r="M24" s="1215"/>
      <c r="N24" s="1215"/>
      <c r="O24" s="1215"/>
      <c r="P24" s="1215"/>
      <c r="Q24" s="1215"/>
      <c r="R24" s="1215"/>
      <c r="S24" s="1215"/>
      <c r="T24" s="1215"/>
      <c r="U24" s="1215"/>
      <c r="V24" s="1215"/>
      <c r="W24" s="1215"/>
      <c r="X24" s="1215"/>
      <c r="Y24" s="1215"/>
      <c r="Z24" s="1215"/>
      <c r="AA24" s="1215"/>
      <c r="AB24" s="1215"/>
    </row>
    <row r="25" spans="2:28" ht="15" customHeight="1" x14ac:dyDescent="0.2">
      <c r="B25" s="1187"/>
      <c r="C25" s="1189"/>
      <c r="D25" s="1224"/>
      <c r="E25" s="1216"/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</row>
    <row r="26" spans="2:28" ht="15" customHeight="1" x14ac:dyDescent="0.2">
      <c r="B26" s="1136">
        <f>B24+1</f>
        <v>12</v>
      </c>
      <c r="C26" s="1220" t="s">
        <v>1131</v>
      </c>
      <c r="D26" s="1230" t="s">
        <v>1136</v>
      </c>
      <c r="E26" s="1215"/>
      <c r="F26" s="1215"/>
      <c r="G26" s="1215"/>
      <c r="H26" s="1215"/>
      <c r="I26" s="1215"/>
      <c r="J26" s="1215"/>
      <c r="K26" s="1215"/>
      <c r="L26" s="1215"/>
      <c r="M26" s="1215"/>
      <c r="N26" s="1215"/>
      <c r="O26" s="1215"/>
      <c r="P26" s="1215"/>
      <c r="Q26" s="1215"/>
      <c r="R26" s="1215"/>
      <c r="S26" s="1215"/>
      <c r="T26" s="1215"/>
      <c r="U26" s="1215"/>
      <c r="V26" s="1215"/>
      <c r="W26" s="1215"/>
      <c r="X26" s="1215"/>
      <c r="Y26" s="1215"/>
      <c r="Z26" s="1215"/>
      <c r="AA26" s="1215"/>
      <c r="AB26" s="1215"/>
    </row>
    <row r="27" spans="2:28" ht="15" customHeight="1" x14ac:dyDescent="0.2">
      <c r="B27" s="1138"/>
      <c r="C27" s="1221"/>
      <c r="D27" s="1223"/>
      <c r="E27" s="1216"/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</row>
    <row r="28" spans="2:28" ht="15" customHeight="1" x14ac:dyDescent="0.2">
      <c r="B28" s="1186">
        <f>B26+1</f>
        <v>13</v>
      </c>
      <c r="C28" s="1210" t="s">
        <v>779</v>
      </c>
      <c r="D28" s="1229" t="s">
        <v>1130</v>
      </c>
      <c r="E28" s="1215"/>
      <c r="F28" s="1215"/>
      <c r="G28" s="1215"/>
      <c r="H28" s="1215"/>
      <c r="I28" s="1215"/>
      <c r="J28" s="1215"/>
      <c r="K28" s="1215"/>
      <c r="L28" s="1215"/>
      <c r="M28" s="1215"/>
      <c r="N28" s="1215"/>
      <c r="O28" s="1215"/>
      <c r="P28" s="1215"/>
      <c r="Q28" s="1215"/>
      <c r="R28" s="1215"/>
      <c r="S28" s="1215"/>
      <c r="T28" s="1215"/>
      <c r="U28" s="1215"/>
      <c r="V28" s="1215"/>
      <c r="W28" s="1215"/>
      <c r="X28" s="1215"/>
      <c r="Y28" s="1215"/>
      <c r="Z28" s="1215"/>
      <c r="AA28" s="1215"/>
      <c r="AB28" s="1215"/>
    </row>
    <row r="29" spans="2:28" ht="15" customHeight="1" x14ac:dyDescent="0.2">
      <c r="B29" s="1187"/>
      <c r="C29" s="1189"/>
      <c r="D29" s="1224"/>
      <c r="E29" s="1216"/>
      <c r="F29" s="1216"/>
      <c r="G29" s="1216"/>
      <c r="H29" s="1216"/>
      <c r="I29" s="1216"/>
      <c r="J29" s="1216"/>
      <c r="K29" s="1216"/>
      <c r="L29" s="1216"/>
      <c r="M29" s="1216"/>
      <c r="N29" s="1216"/>
      <c r="O29" s="1216"/>
      <c r="P29" s="1216"/>
      <c r="Q29" s="1216"/>
      <c r="R29" s="1216"/>
      <c r="S29" s="1216"/>
      <c r="T29" s="1216"/>
      <c r="U29" s="1216"/>
      <c r="V29" s="1216"/>
      <c r="W29" s="1216"/>
      <c r="X29" s="1216"/>
      <c r="Y29" s="1216"/>
      <c r="Z29" s="1216"/>
      <c r="AA29" s="1216"/>
      <c r="AB29" s="1216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H4:H5"/>
    <mergeCell ref="S4:S5"/>
    <mergeCell ref="T4:T5"/>
    <mergeCell ref="I4:I5"/>
    <mergeCell ref="J4:J5"/>
    <mergeCell ref="K4:K5"/>
    <mergeCell ref="L4:L5"/>
    <mergeCell ref="M4:M5"/>
    <mergeCell ref="N4:N5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50" zoomScaleNormal="50" workbookViewId="0">
      <selection activeCell="D4" sqref="D4:D30 M4:M29"/>
    </sheetView>
  </sheetViews>
  <sheetFormatPr defaultRowHeight="12.75" x14ac:dyDescent="0.2"/>
  <cols>
    <col min="1" max="1" width="1" customWidth="1"/>
    <col min="3" max="3" width="41.28515625" customWidth="1"/>
    <col min="4" max="4" width="26.7109375" customWidth="1"/>
    <col min="5" max="5" width="14.85546875" customWidth="1"/>
    <col min="6" max="6" width="15.28515625" customWidth="1"/>
    <col min="7" max="7" width="15.42578125" customWidth="1"/>
    <col min="8" max="8" width="15.7109375" customWidth="1"/>
    <col min="9" max="9" width="15.5703125" customWidth="1"/>
    <col min="10" max="10" width="15.7109375" customWidth="1"/>
    <col min="11" max="11" width="15.5703125" customWidth="1"/>
    <col min="12" max="13" width="15" customWidth="1"/>
    <col min="14" max="14" width="14.140625" customWidth="1"/>
    <col min="15" max="15" width="15.28515625" customWidth="1"/>
    <col min="16" max="28" width="15" customWidth="1"/>
    <col min="29" max="29" width="25" customWidth="1"/>
  </cols>
  <sheetData>
    <row r="1" spans="1:38" x14ac:dyDescent="0.2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5" x14ac:dyDescent="0.2">
      <c r="A2" s="468"/>
      <c r="B2" s="539"/>
      <c r="C2" s="1203" t="s">
        <v>896</v>
      </c>
      <c r="D2" s="1231" t="s">
        <v>901</v>
      </c>
      <c r="E2" s="1198" t="s">
        <v>898</v>
      </c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  <c r="AB2" s="1200"/>
      <c r="AC2" s="1208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5" x14ac:dyDescent="0.2">
      <c r="A3" s="468"/>
      <c r="B3" s="540"/>
      <c r="C3" s="1206"/>
      <c r="D3" s="120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1117</v>
      </c>
      <c r="R3" s="307" t="s">
        <v>1118</v>
      </c>
      <c r="S3" s="307" t="s">
        <v>1119</v>
      </c>
      <c r="T3" s="307" t="s">
        <v>1120</v>
      </c>
      <c r="U3" s="307" t="s">
        <v>1121</v>
      </c>
      <c r="V3" s="307" t="s">
        <v>1122</v>
      </c>
      <c r="W3" s="307" t="s">
        <v>1123</v>
      </c>
      <c r="X3" s="307" t="s">
        <v>1124</v>
      </c>
      <c r="Y3" s="307" t="s">
        <v>1125</v>
      </c>
      <c r="Z3" s="307" t="s">
        <v>1126</v>
      </c>
      <c r="AA3" s="307" t="s">
        <v>1127</v>
      </c>
      <c r="AB3" s="307" t="s">
        <v>1128</v>
      </c>
      <c r="AC3" s="1209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">
      <c r="A4" s="468"/>
      <c r="B4" s="1186">
        <v>1</v>
      </c>
      <c r="C4" s="1232" t="s">
        <v>1137</v>
      </c>
      <c r="D4" s="730" t="s">
        <v>1138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25" x14ac:dyDescent="0.3">
      <c r="A5" s="468"/>
      <c r="B5" s="1187"/>
      <c r="C5" s="1189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">
      <c r="A6" s="468"/>
      <c r="B6" s="1136">
        <f>B4+1</f>
        <v>2</v>
      </c>
      <c r="C6" s="1220" t="s">
        <v>897</v>
      </c>
      <c r="D6" s="733" t="s">
        <v>1138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25" x14ac:dyDescent="0.3">
      <c r="A7" s="468"/>
      <c r="B7" s="1138"/>
      <c r="C7" s="1221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25" x14ac:dyDescent="0.3">
      <c r="A8" s="468"/>
      <c r="B8" s="1186">
        <f>B6+1</f>
        <v>3</v>
      </c>
      <c r="C8" s="1217" t="s">
        <v>904</v>
      </c>
      <c r="D8" s="730" t="s">
        <v>1138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25" x14ac:dyDescent="0.3">
      <c r="A9" s="468"/>
      <c r="B9" s="1187"/>
      <c r="C9" s="1189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">
      <c r="A10" s="468"/>
      <c r="B10" s="1136">
        <f>B8+1</f>
        <v>4</v>
      </c>
      <c r="C10" s="1220" t="s">
        <v>774</v>
      </c>
      <c r="D10" s="733" t="s">
        <v>1138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">
      <c r="A11" s="468"/>
      <c r="B11" s="1138"/>
      <c r="C11" s="1221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25" x14ac:dyDescent="0.3">
      <c r="A12" s="468"/>
      <c r="B12" s="1186">
        <f>B10+1</f>
        <v>5</v>
      </c>
      <c r="C12" s="1217" t="s">
        <v>903</v>
      </c>
      <c r="D12" s="730" t="s">
        <v>1138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25" x14ac:dyDescent="0.3">
      <c r="A13" s="468"/>
      <c r="B13" s="1187"/>
      <c r="C13" s="1189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25" x14ac:dyDescent="0.3">
      <c r="A14" s="468"/>
      <c r="B14" s="1136">
        <f>B12+1</f>
        <v>6</v>
      </c>
      <c r="C14" s="1226" t="s">
        <v>775</v>
      </c>
      <c r="D14" s="731" t="s">
        <v>1138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25" x14ac:dyDescent="0.3">
      <c r="A15" s="468"/>
      <c r="B15" s="1138"/>
      <c r="C15" s="1221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25" x14ac:dyDescent="0.3">
      <c r="A16" s="468"/>
      <c r="B16" s="1186">
        <f>B14+1</f>
        <v>7</v>
      </c>
      <c r="C16" s="1217" t="s">
        <v>175</v>
      </c>
      <c r="D16" s="730" t="s">
        <v>1138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25" x14ac:dyDescent="0.3">
      <c r="A17" s="468"/>
      <c r="B17" s="1187"/>
      <c r="C17" s="1189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">
      <c r="A18" s="468"/>
      <c r="B18" s="1136">
        <f>B16+1</f>
        <v>8</v>
      </c>
      <c r="C18" s="1226" t="s">
        <v>776</v>
      </c>
      <c r="D18" s="731" t="s">
        <v>1138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">
      <c r="A19" s="468"/>
      <c r="B19" s="1138"/>
      <c r="C19" s="1221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25" x14ac:dyDescent="0.3">
      <c r="A20" s="468"/>
      <c r="B20" s="1186">
        <f>B18+1</f>
        <v>9</v>
      </c>
      <c r="C20" s="1210" t="s">
        <v>777</v>
      </c>
      <c r="D20" s="730" t="s">
        <v>1138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25" x14ac:dyDescent="0.3">
      <c r="A21" s="468"/>
      <c r="B21" s="1187"/>
      <c r="C21" s="1189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25" x14ac:dyDescent="0.3">
      <c r="A22" s="468"/>
      <c r="B22" s="1136">
        <f>B20+1</f>
        <v>10</v>
      </c>
      <c r="C22" s="1226" t="s">
        <v>177</v>
      </c>
      <c r="D22" s="731" t="s">
        <v>1138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25" x14ac:dyDescent="0.3">
      <c r="A23" s="468"/>
      <c r="B23" s="1138"/>
      <c r="C23" s="1221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">
      <c r="A24" s="468"/>
      <c r="B24" s="1186">
        <f>B22+1</f>
        <v>11</v>
      </c>
      <c r="C24" s="1210" t="s">
        <v>778</v>
      </c>
      <c r="D24" s="730" t="s">
        <v>1138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25" x14ac:dyDescent="0.3">
      <c r="A25" s="468"/>
      <c r="B25" s="1187"/>
      <c r="C25" s="1189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">
      <c r="A26" s="468"/>
      <c r="B26" s="1136">
        <f>B24+1</f>
        <v>12</v>
      </c>
      <c r="C26" s="1235" t="s">
        <v>1139</v>
      </c>
      <c r="D26" s="1236" t="s">
        <v>1138</v>
      </c>
      <c r="E26" s="1233"/>
      <c r="F26" s="1233"/>
      <c r="G26" s="1233"/>
      <c r="H26" s="1233"/>
      <c r="I26" s="1233"/>
      <c r="J26" s="1233"/>
      <c r="K26" s="1233"/>
      <c r="L26" s="1233"/>
      <c r="M26" s="1233"/>
      <c r="N26" s="1233"/>
      <c r="O26" s="1233"/>
      <c r="P26" s="1233"/>
      <c r="Q26" s="1233"/>
      <c r="R26" s="1233"/>
      <c r="S26" s="1233"/>
      <c r="T26" s="1233"/>
      <c r="U26" s="1233"/>
      <c r="V26" s="1233"/>
      <c r="W26" s="1233"/>
      <c r="X26" s="1233"/>
      <c r="Y26" s="1233"/>
      <c r="Z26" s="1233"/>
      <c r="AA26" s="1233"/>
      <c r="AB26" s="1233"/>
      <c r="AC26" s="1237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">
      <c r="A27" s="468"/>
      <c r="B27" s="1138"/>
      <c r="C27" s="1221"/>
      <c r="D27" s="1223"/>
      <c r="E27" s="1234"/>
      <c r="F27" s="1234"/>
      <c r="G27" s="1234"/>
      <c r="H27" s="1234"/>
      <c r="I27" s="1234"/>
      <c r="J27" s="1234"/>
      <c r="K27" s="1234"/>
      <c r="L27" s="1234"/>
      <c r="M27" s="1234"/>
      <c r="N27" s="1234"/>
      <c r="O27" s="1234"/>
      <c r="P27" s="1234"/>
      <c r="Q27" s="1234"/>
      <c r="R27" s="1234"/>
      <c r="S27" s="1234"/>
      <c r="T27" s="1234"/>
      <c r="U27" s="1234"/>
      <c r="V27" s="1234"/>
      <c r="W27" s="1234"/>
      <c r="X27" s="1234"/>
      <c r="Y27" s="1234"/>
      <c r="Z27" s="1234"/>
      <c r="AA27" s="1234"/>
      <c r="AB27" s="1234"/>
      <c r="AC27" s="1238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25" x14ac:dyDescent="0.3">
      <c r="A28" s="468"/>
      <c r="B28" s="1186">
        <f>B26+1</f>
        <v>13</v>
      </c>
      <c r="C28" s="1210" t="s">
        <v>779</v>
      </c>
      <c r="D28" s="730" t="s">
        <v>1138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25" x14ac:dyDescent="0.3">
      <c r="A29" s="468"/>
      <c r="B29" s="1187"/>
      <c r="C29" s="1189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5" x14ac:dyDescent="0.25">
      <c r="A30" s="468"/>
      <c r="B30" s="1211">
        <f>B28+1</f>
        <v>14</v>
      </c>
      <c r="C30" s="1240" t="s">
        <v>676</v>
      </c>
      <c r="D30" s="309" t="s">
        <v>1138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5" x14ac:dyDescent="0.25">
      <c r="A31" s="468"/>
      <c r="B31" s="1239"/>
      <c r="C31" s="1241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5" x14ac:dyDescent="0.25">
      <c r="A32" s="468"/>
      <c r="B32" s="1212"/>
      <c r="C32" s="1242"/>
      <c r="D32" s="309" t="s">
        <v>1132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5" x14ac:dyDescent="0.25">
      <c r="A33" s="468"/>
      <c r="B33" s="1211">
        <f>B30+1</f>
        <v>15</v>
      </c>
      <c r="C33" s="1240" t="s">
        <v>677</v>
      </c>
      <c r="D33" s="309" t="s">
        <v>1138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 t="shared" si="4"/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5" x14ac:dyDescent="0.25">
      <c r="A34" s="468"/>
      <c r="B34" s="1239"/>
      <c r="C34" s="1241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5" x14ac:dyDescent="0.25">
      <c r="A35" s="468"/>
      <c r="B35" s="1212"/>
      <c r="C35" s="1242"/>
      <c r="D35" s="309" t="s">
        <v>1132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+6iKcT4OEio5NS+9vbDiA5yYf2S+rZ2X+7bWOQJqTJpMTAEMa3HWepQIqRdxhnyoGG+Jy73uGqkO4mdihs0cKw==" saltValue="OH05KPfvs8b9ZuSeKBkWfA==" spinCount="100000" sheet="1" autoFilter="0"/>
  <mergeCells count="60">
    <mergeCell ref="B28:B29"/>
    <mergeCell ref="C28:C29"/>
    <mergeCell ref="B30:B32"/>
    <mergeCell ref="C30:C32"/>
    <mergeCell ref="B33:B35"/>
    <mergeCell ref="C33:C35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B12:B13"/>
    <mergeCell ref="C12:C13"/>
    <mergeCell ref="B14:B15"/>
    <mergeCell ref="C14:C15"/>
    <mergeCell ref="B16:B17"/>
    <mergeCell ref="C16:C17"/>
    <mergeCell ref="B6:B7"/>
    <mergeCell ref="C6:C7"/>
    <mergeCell ref="B8:B9"/>
    <mergeCell ref="C8:C9"/>
    <mergeCell ref="B10:B11"/>
    <mergeCell ref="C10:C11"/>
    <mergeCell ref="C2:C3"/>
    <mergeCell ref="D2:D3"/>
    <mergeCell ref="E2:AB2"/>
    <mergeCell ref="AC2:AC3"/>
    <mergeCell ref="B4:B5"/>
    <mergeCell ref="C4:C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D5" sqref="D5"/>
    </sheetView>
  </sheetViews>
  <sheetFormatPr defaultColWidth="9.140625" defaultRowHeight="12.75" x14ac:dyDescent="0.2"/>
  <cols>
    <col min="1" max="1" width="3.42578125" style="368" customWidth="1"/>
    <col min="2" max="2" width="24" style="368" bestFit="1" customWidth="1"/>
    <col min="3" max="3" width="12.5703125" style="368" bestFit="1" customWidth="1"/>
    <col min="4" max="4" width="17.5703125" style="368" bestFit="1" customWidth="1"/>
    <col min="5" max="5" width="16.85546875" style="368" bestFit="1" customWidth="1"/>
    <col min="6" max="6" width="18" style="368" bestFit="1" customWidth="1"/>
    <col min="7" max="7" width="9.140625" style="368"/>
    <col min="8" max="8" width="10" style="368" bestFit="1" customWidth="1"/>
    <col min="9" max="9" width="16.85546875" style="368" bestFit="1" customWidth="1"/>
    <col min="10" max="10" width="7.5703125" style="368" bestFit="1" customWidth="1"/>
    <col min="11" max="11" width="11.42578125" style="368" bestFit="1" customWidth="1"/>
    <col min="12" max="16384" width="9.140625" style="368"/>
  </cols>
  <sheetData>
    <row r="2" spans="2:11" ht="22.5" customHeight="1" x14ac:dyDescent="0.2">
      <c r="B2" s="923" t="s">
        <v>891</v>
      </c>
      <c r="C2" s="924"/>
      <c r="D2" s="924"/>
      <c r="E2" s="924"/>
      <c r="F2" s="924"/>
      <c r="G2" s="924"/>
      <c r="H2" s="924"/>
      <c r="I2" s="924"/>
      <c r="J2" s="924"/>
      <c r="K2" s="925"/>
    </row>
    <row r="3" spans="2:11" ht="15" x14ac:dyDescent="0.25">
      <c r="B3" s="926" t="s">
        <v>705</v>
      </c>
      <c r="C3" s="926"/>
      <c r="D3" s="926"/>
      <c r="E3" s="926"/>
      <c r="F3" s="926"/>
      <c r="G3" s="926"/>
      <c r="H3" s="926"/>
      <c r="I3" s="926" t="s">
        <v>784</v>
      </c>
      <c r="J3" s="926"/>
      <c r="K3" s="926"/>
    </row>
    <row r="4" spans="2:11" s="369" customFormat="1" ht="75" x14ac:dyDescent="0.2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2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27">
        <f>$G$13</f>
        <v>0</v>
      </c>
      <c r="I5" s="90">
        <f>IlumCusto!X109</f>
        <v>0</v>
      </c>
      <c r="J5" s="91">
        <f>IF(F5=0,0,I5/F5)</f>
        <v>0</v>
      </c>
      <c r="K5" s="927">
        <f>$J$13</f>
        <v>0</v>
      </c>
    </row>
    <row r="6" spans="2:11" x14ac:dyDescent="0.2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28"/>
      <c r="I6" s="87">
        <f>CondAmbCusto!X49</f>
        <v>0</v>
      </c>
      <c r="J6" s="88">
        <f t="shared" ref="J6:J12" si="1">IF(F6=0,0,I6/F6)</f>
        <v>0</v>
      </c>
      <c r="K6" s="928"/>
    </row>
    <row r="7" spans="2:11" x14ac:dyDescent="0.2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28"/>
      <c r="I7" s="90">
        <f>MotorCusto!X109</f>
        <v>0</v>
      </c>
      <c r="J7" s="91">
        <f t="shared" si="1"/>
        <v>0</v>
      </c>
      <c r="K7" s="928"/>
    </row>
    <row r="8" spans="2:11" x14ac:dyDescent="0.2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28"/>
      <c r="I8" s="87">
        <f>RefrigCusto!X49</f>
        <v>0</v>
      </c>
      <c r="J8" s="88">
        <f t="shared" si="1"/>
        <v>0</v>
      </c>
      <c r="K8" s="928"/>
    </row>
    <row r="9" spans="2:11" x14ac:dyDescent="0.2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28"/>
      <c r="I9" s="90">
        <f>SolarCusto!X49</f>
        <v>0</v>
      </c>
      <c r="J9" s="91">
        <f t="shared" si="1"/>
        <v>0</v>
      </c>
      <c r="K9" s="928"/>
    </row>
    <row r="10" spans="2:11" x14ac:dyDescent="0.2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28"/>
      <c r="I10" s="87">
        <f>HospCusto!X49</f>
        <v>0</v>
      </c>
      <c r="J10" s="88">
        <f t="shared" si="1"/>
        <v>0</v>
      </c>
      <c r="K10" s="928"/>
    </row>
    <row r="11" spans="2:11" x14ac:dyDescent="0.2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28"/>
      <c r="I11" s="90">
        <f>OutrosCusto!X49</f>
        <v>0</v>
      </c>
      <c r="J11" s="91">
        <f t="shared" si="1"/>
        <v>0</v>
      </c>
      <c r="K11" s="928"/>
    </row>
    <row r="12" spans="2:11" x14ac:dyDescent="0.2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28"/>
      <c r="I12" s="527">
        <f>FICusto!X49</f>
        <v>0</v>
      </c>
      <c r="J12" s="528">
        <f t="shared" si="1"/>
        <v>0</v>
      </c>
      <c r="K12" s="928"/>
    </row>
    <row r="13" spans="2:11" ht="15" x14ac:dyDescent="0.25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29"/>
      <c r="I13" s="99">
        <f>SUM(I5:I12)</f>
        <v>0</v>
      </c>
      <c r="J13" s="100">
        <f>IF(F13=0,0,I13/F13)</f>
        <v>0</v>
      </c>
      <c r="K13" s="929"/>
    </row>
    <row r="14" spans="2:11" ht="4.5" customHeight="1" x14ac:dyDescent="0.2"/>
    <row r="15" spans="2:11" ht="15" customHeight="1" x14ac:dyDescent="0.2">
      <c r="B15" s="942" t="s">
        <v>215</v>
      </c>
      <c r="C15" s="943"/>
      <c r="D15" s="946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7"/>
      <c r="F15" s="947"/>
      <c r="G15" s="947"/>
      <c r="H15" s="947"/>
      <c r="I15" s="947"/>
      <c r="J15" s="947"/>
      <c r="K15" s="948"/>
    </row>
    <row r="16" spans="2:11" x14ac:dyDescent="0.2">
      <c r="B16" s="944"/>
      <c r="C16" s="945"/>
      <c r="D16" s="949"/>
      <c r="E16" s="950"/>
      <c r="F16" s="950"/>
      <c r="G16" s="950"/>
      <c r="H16" s="950"/>
      <c r="I16" s="950"/>
      <c r="J16" s="950"/>
      <c r="K16" s="951"/>
    </row>
    <row r="17" spans="2:11" ht="5.25" customHeight="1" x14ac:dyDescent="0.2">
      <c r="B17" s="370"/>
    </row>
    <row r="18" spans="2:11" x14ac:dyDescent="0.2">
      <c r="B18" s="371"/>
      <c r="C18" s="371"/>
      <c r="D18" s="934" t="s">
        <v>705</v>
      </c>
      <c r="E18" s="934"/>
      <c r="F18" s="939" t="s">
        <v>785</v>
      </c>
      <c r="G18" s="940"/>
      <c r="H18" s="941"/>
    </row>
    <row r="19" spans="2:11" ht="15" x14ac:dyDescent="0.25">
      <c r="B19" s="930" t="s">
        <v>216</v>
      </c>
      <c r="C19" s="931"/>
      <c r="D19" s="101">
        <f>IFERROR(ROUND(E13/C13,2),0)</f>
        <v>0</v>
      </c>
      <c r="E19" s="102" t="s">
        <v>32</v>
      </c>
      <c r="F19" s="935">
        <f>IFERROR(ROUND(I13/C13,2),0)</f>
        <v>0</v>
      </c>
      <c r="G19" s="936"/>
      <c r="H19" s="102" t="s">
        <v>32</v>
      </c>
    </row>
    <row r="20" spans="2:11" ht="15" x14ac:dyDescent="0.25">
      <c r="B20" s="932" t="s">
        <v>217</v>
      </c>
      <c r="C20" s="933"/>
      <c r="D20" s="103">
        <f>IFERROR(ROUND(E13/D13,2),0)</f>
        <v>0</v>
      </c>
      <c r="E20" s="104" t="s">
        <v>218</v>
      </c>
      <c r="F20" s="937">
        <f>IFERROR(ROUND(I13/D13,2),0)</f>
        <v>0</v>
      </c>
      <c r="G20" s="938"/>
      <c r="H20" s="104" t="s">
        <v>218</v>
      </c>
    </row>
    <row r="22" spans="2:11" ht="15" x14ac:dyDescent="0.2">
      <c r="B22" s="923" t="s">
        <v>892</v>
      </c>
      <c r="C22" s="924"/>
      <c r="D22" s="924"/>
      <c r="E22" s="924"/>
      <c r="F22" s="924"/>
      <c r="G22" s="924"/>
      <c r="H22" s="924"/>
      <c r="I22" s="924"/>
      <c r="J22" s="924"/>
      <c r="K22" s="925"/>
    </row>
    <row r="23" spans="2:11" ht="15" x14ac:dyDescent="0.25">
      <c r="B23" s="926" t="s">
        <v>705</v>
      </c>
      <c r="C23" s="926"/>
      <c r="D23" s="926"/>
      <c r="E23" s="926"/>
      <c r="F23" s="926"/>
      <c r="G23" s="926"/>
      <c r="H23" s="926"/>
      <c r="I23" s="926" t="s">
        <v>784</v>
      </c>
      <c r="J23" s="926"/>
      <c r="K23" s="926"/>
    </row>
    <row r="24" spans="2:11" ht="75" x14ac:dyDescent="0.2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2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27">
        <f>$G$33</f>
        <v>0</v>
      </c>
      <c r="I25" s="90">
        <f>I5</f>
        <v>0</v>
      </c>
      <c r="J25" s="91">
        <f>IF(F25=0,0,I25/F25)</f>
        <v>0</v>
      </c>
      <c r="K25" s="927">
        <f>$J$33</f>
        <v>0</v>
      </c>
    </row>
    <row r="26" spans="2:11" x14ac:dyDescent="0.2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28"/>
      <c r="I26" s="87">
        <f t="shared" ref="I26:I32" si="6">I6</f>
        <v>0</v>
      </c>
      <c r="J26" s="88">
        <f t="shared" ref="J26:J33" si="7">IF(F26=0,0,I26/F26)</f>
        <v>0</v>
      </c>
      <c r="K26" s="928"/>
    </row>
    <row r="27" spans="2:11" x14ac:dyDescent="0.2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28"/>
      <c r="I27" s="90">
        <f t="shared" si="6"/>
        <v>0</v>
      </c>
      <c r="J27" s="91">
        <f t="shared" si="7"/>
        <v>0</v>
      </c>
      <c r="K27" s="928"/>
    </row>
    <row r="28" spans="2:11" x14ac:dyDescent="0.2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28"/>
      <c r="I28" s="87">
        <f t="shared" si="6"/>
        <v>0</v>
      </c>
      <c r="J28" s="88">
        <f t="shared" si="7"/>
        <v>0</v>
      </c>
      <c r="K28" s="928"/>
    </row>
    <row r="29" spans="2:11" x14ac:dyDescent="0.2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28"/>
      <c r="I29" s="90">
        <f t="shared" si="6"/>
        <v>0</v>
      </c>
      <c r="J29" s="91">
        <f t="shared" si="7"/>
        <v>0</v>
      </c>
      <c r="K29" s="928"/>
    </row>
    <row r="30" spans="2:11" x14ac:dyDescent="0.2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28"/>
      <c r="I30" s="87">
        <f t="shared" si="6"/>
        <v>0</v>
      </c>
      <c r="J30" s="88">
        <f t="shared" si="7"/>
        <v>0</v>
      </c>
      <c r="K30" s="928"/>
    </row>
    <row r="31" spans="2:11" x14ac:dyDescent="0.2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28"/>
      <c r="I31" s="90">
        <f t="shared" si="6"/>
        <v>0</v>
      </c>
      <c r="J31" s="91">
        <f t="shared" si="7"/>
        <v>0</v>
      </c>
      <c r="K31" s="928"/>
    </row>
    <row r="32" spans="2:11" x14ac:dyDescent="0.2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28"/>
      <c r="I32" s="527">
        <f t="shared" si="6"/>
        <v>0</v>
      </c>
      <c r="J32" s="528">
        <f t="shared" ref="J32" si="8">IF(F32=0,0,I32/F32)</f>
        <v>0</v>
      </c>
      <c r="K32" s="928"/>
    </row>
    <row r="33" spans="2:11" ht="15" x14ac:dyDescent="0.25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29"/>
      <c r="I33" s="99">
        <f>SUM(I25:I32)</f>
        <v>0</v>
      </c>
      <c r="J33" s="100">
        <f t="shared" si="7"/>
        <v>0</v>
      </c>
      <c r="K33" s="929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40625" defaultRowHeight="15" x14ac:dyDescent="0.25"/>
  <cols>
    <col min="1" max="1" width="2.85546875" style="362" customWidth="1"/>
    <col min="2" max="2" width="24.42578125" style="340" bestFit="1" customWidth="1"/>
    <col min="3" max="3" width="13.5703125" style="341" bestFit="1" customWidth="1"/>
    <col min="4" max="4" width="15.85546875" style="407" bestFit="1" customWidth="1"/>
    <col min="5" max="5" width="13.5703125" style="362" bestFit="1" customWidth="1"/>
    <col min="6" max="6" width="15.85546875" style="362" bestFit="1" customWidth="1"/>
    <col min="7" max="7" width="13.5703125" style="362" bestFit="1" customWidth="1"/>
    <col min="8" max="8" width="15.85546875" style="362" bestFit="1" customWidth="1"/>
    <col min="9" max="9" width="13.5703125" style="362" bestFit="1" customWidth="1"/>
    <col min="10" max="10" width="15.85546875" style="362" bestFit="1" customWidth="1"/>
    <col min="11" max="11" width="13.5703125" style="362" bestFit="1" customWidth="1"/>
    <col min="12" max="12" width="15.85546875" style="362" bestFit="1" customWidth="1"/>
    <col min="13" max="13" width="13.5703125" style="362" bestFit="1" customWidth="1"/>
    <col min="14" max="14" width="15.85546875" style="362" bestFit="1" customWidth="1"/>
    <col min="15" max="15" width="13.5703125" style="362" bestFit="1" customWidth="1"/>
    <col min="16" max="16" width="15.85546875" style="362" bestFit="1" customWidth="1"/>
    <col min="17" max="17" width="13.5703125" style="362" bestFit="1" customWidth="1"/>
    <col min="18" max="18" width="15.85546875" style="362" bestFit="1" customWidth="1"/>
    <col min="19" max="19" width="13.5703125" style="362" bestFit="1" customWidth="1"/>
    <col min="20" max="20" width="15.85546875" style="362" bestFit="1" customWidth="1"/>
    <col min="21" max="21" width="13.5703125" style="362" bestFit="1" customWidth="1"/>
    <col min="22" max="22" width="15.85546875" style="362" bestFit="1" customWidth="1"/>
    <col min="23" max="23" width="13.5703125" style="362" bestFit="1" customWidth="1"/>
    <col min="24" max="24" width="15.85546875" style="362" bestFit="1" customWidth="1"/>
    <col min="25" max="25" width="13.5703125" style="362" bestFit="1" customWidth="1"/>
    <col min="26" max="26" width="15.85546875" style="362" bestFit="1" customWidth="1"/>
    <col min="27" max="16384" width="9.140625" style="362"/>
  </cols>
  <sheetData>
    <row r="2" spans="2:30" ht="25.5" customHeight="1" x14ac:dyDescent="0.25">
      <c r="B2" s="954" t="s">
        <v>879</v>
      </c>
      <c r="C2" s="955"/>
      <c r="D2" s="955"/>
      <c r="E2" s="955"/>
      <c r="F2" s="956"/>
      <c r="G2" s="952" t="s">
        <v>869</v>
      </c>
      <c r="H2" s="953"/>
      <c r="I2" s="952" t="s">
        <v>870</v>
      </c>
      <c r="J2" s="953"/>
      <c r="K2" s="952" t="s">
        <v>871</v>
      </c>
      <c r="L2" s="953"/>
      <c r="M2" s="952" t="s">
        <v>872</v>
      </c>
      <c r="N2" s="953"/>
      <c r="O2" s="952" t="s">
        <v>873</v>
      </c>
      <c r="P2" s="953"/>
      <c r="Q2" s="952" t="s">
        <v>874</v>
      </c>
      <c r="R2" s="953"/>
      <c r="S2" s="952" t="s">
        <v>875</v>
      </c>
      <c r="T2" s="953"/>
      <c r="U2" s="952" t="s">
        <v>876</v>
      </c>
      <c r="V2" s="953"/>
      <c r="W2" s="952" t="s">
        <v>877</v>
      </c>
      <c r="X2" s="953"/>
      <c r="Y2" s="952" t="s">
        <v>672</v>
      </c>
      <c r="Z2" s="953"/>
      <c r="AA2" s="952" t="s">
        <v>673</v>
      </c>
      <c r="AB2" s="953"/>
      <c r="AC2" s="952" t="s">
        <v>674</v>
      </c>
      <c r="AD2" s="953"/>
    </row>
    <row r="3" spans="2:30" x14ac:dyDescent="0.25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25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25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25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25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25">
      <c r="B8" s="957" t="s">
        <v>31</v>
      </c>
      <c r="C8" s="958"/>
      <c r="D8" s="959"/>
      <c r="E8" s="421">
        <f>SUM(E4:E7)</f>
        <v>1.2002442002442002</v>
      </c>
      <c r="F8" s="421">
        <f>SUM(F4:F7)</f>
        <v>102.56410256410257</v>
      </c>
    </row>
    <row r="10" spans="2:30" x14ac:dyDescent="0.25">
      <c r="B10" s="419"/>
      <c r="C10" s="362"/>
      <c r="D10" s="362"/>
    </row>
    <row r="11" spans="2:30" x14ac:dyDescent="0.25">
      <c r="B11" s="341"/>
      <c r="C11" s="362"/>
      <c r="D11" s="362"/>
    </row>
    <row r="12" spans="2:30" x14ac:dyDescent="0.25">
      <c r="B12" s="420"/>
      <c r="C12" s="362"/>
      <c r="D12" s="362"/>
    </row>
    <row r="13" spans="2:30" x14ac:dyDescent="0.25">
      <c r="B13" s="420"/>
      <c r="C13" s="362"/>
      <c r="D13" s="362"/>
    </row>
    <row r="14" spans="2:30" x14ac:dyDescent="0.25">
      <c r="B14" s="420"/>
      <c r="C14" s="362"/>
      <c r="D14" s="362"/>
    </row>
    <row r="15" spans="2:30" x14ac:dyDescent="0.25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20.140625" style="468" bestFit="1" customWidth="1"/>
    <col min="12" max="17" width="28.5703125" style="468" customWidth="1"/>
    <col min="18" max="16384" width="9.140625" style="468"/>
  </cols>
  <sheetData>
    <row r="2" spans="2:17" ht="22.5" customHeight="1" x14ac:dyDescent="0.2">
      <c r="B2" s="516"/>
      <c r="C2" s="517"/>
      <c r="D2" s="924" t="s">
        <v>950</v>
      </c>
      <c r="E2" s="924"/>
      <c r="F2" s="924"/>
      <c r="G2" s="924"/>
      <c r="H2" s="924"/>
      <c r="I2" s="924"/>
      <c r="J2" s="924"/>
      <c r="K2" s="518"/>
      <c r="L2" s="506"/>
      <c r="M2" s="506"/>
      <c r="N2" s="506"/>
      <c r="O2" s="506"/>
      <c r="P2" s="506"/>
      <c r="Q2" s="506"/>
    </row>
    <row r="3" spans="2:17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976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4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">
      <c r="B5" s="462">
        <v>1</v>
      </c>
      <c r="C5" s="970"/>
      <c r="D5" s="971"/>
      <c r="E5" s="971"/>
      <c r="F5" s="971"/>
      <c r="G5" s="971"/>
      <c r="H5" s="972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">
      <c r="B6" s="462">
        <v>2</v>
      </c>
      <c r="C6" s="970"/>
      <c r="D6" s="971"/>
      <c r="E6" s="971"/>
      <c r="F6" s="971"/>
      <c r="G6" s="971"/>
      <c r="H6" s="972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">
      <c r="B7" s="462">
        <v>3</v>
      </c>
      <c r="C7" s="970"/>
      <c r="D7" s="971"/>
      <c r="E7" s="971"/>
      <c r="F7" s="971"/>
      <c r="G7" s="971"/>
      <c r="H7" s="972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">
      <c r="B8" s="462">
        <v>4</v>
      </c>
      <c r="C8" s="970"/>
      <c r="D8" s="971"/>
      <c r="E8" s="971"/>
      <c r="F8" s="971"/>
      <c r="G8" s="971"/>
      <c r="H8" s="972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">
      <c r="B9" s="462">
        <v>5</v>
      </c>
      <c r="C9" s="973"/>
      <c r="D9" s="973"/>
      <c r="E9" s="973"/>
      <c r="F9" s="973"/>
      <c r="G9" s="973"/>
      <c r="H9" s="974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">
      <c r="B10" s="474"/>
      <c r="C10" s="969" t="s">
        <v>926</v>
      </c>
      <c r="D10" s="969"/>
      <c r="E10" s="969"/>
      <c r="F10" s="969"/>
      <c r="G10" s="969"/>
      <c r="H10" s="969"/>
      <c r="I10" s="969"/>
      <c r="J10" s="969"/>
      <c r="K10" s="969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">
      <c r="B11" s="960" t="s">
        <v>916</v>
      </c>
      <c r="C11" s="961"/>
      <c r="D11" s="961"/>
      <c r="E11" s="961"/>
      <c r="F11" s="961"/>
      <c r="G11" s="961"/>
      <c r="H11" s="961"/>
      <c r="I11" s="961"/>
      <c r="J11" s="961"/>
      <c r="K11" s="962"/>
      <c r="L11" s="493"/>
      <c r="M11" s="493"/>
      <c r="N11" s="493"/>
      <c r="O11" s="493"/>
      <c r="P11" s="493"/>
      <c r="Q11" s="493"/>
    </row>
    <row r="12" spans="2:17" ht="15" customHeight="1" x14ac:dyDescent="0.2">
      <c r="B12" s="960" t="s">
        <v>917</v>
      </c>
      <c r="C12" s="961"/>
      <c r="D12" s="961"/>
      <c r="E12" s="961"/>
      <c r="F12" s="961"/>
      <c r="G12" s="961"/>
      <c r="H12" s="961"/>
      <c r="I12" s="961"/>
      <c r="J12" s="961"/>
      <c r="K12" s="962"/>
      <c r="L12" s="494"/>
      <c r="M12" s="494"/>
      <c r="N12" s="494"/>
      <c r="O12" s="494"/>
      <c r="P12" s="494"/>
      <c r="Q12" s="494"/>
    </row>
    <row r="13" spans="2:17" ht="15" customHeight="1" x14ac:dyDescent="0.2">
      <c r="B13" s="960" t="s">
        <v>918</v>
      </c>
      <c r="C13" s="961"/>
      <c r="D13" s="961"/>
      <c r="E13" s="961"/>
      <c r="F13" s="961"/>
      <c r="G13" s="961"/>
      <c r="H13" s="961"/>
      <c r="I13" s="961"/>
      <c r="J13" s="961"/>
      <c r="K13" s="962"/>
      <c r="L13" s="495"/>
      <c r="M13" s="495"/>
      <c r="N13" s="495"/>
      <c r="O13" s="495"/>
      <c r="P13" s="495"/>
      <c r="Q13" s="495"/>
    </row>
    <row r="14" spans="2:17" ht="15" customHeight="1" x14ac:dyDescent="0.2">
      <c r="B14" s="960" t="s">
        <v>919</v>
      </c>
      <c r="C14" s="961"/>
      <c r="D14" s="961"/>
      <c r="E14" s="961"/>
      <c r="F14" s="961"/>
      <c r="G14" s="961"/>
      <c r="H14" s="961"/>
      <c r="I14" s="961"/>
      <c r="J14" s="961"/>
      <c r="K14" s="962"/>
      <c r="L14" s="495"/>
      <c r="M14" s="495"/>
      <c r="N14" s="495"/>
      <c r="O14" s="495"/>
      <c r="P14" s="495"/>
      <c r="Q14" s="495"/>
    </row>
    <row r="15" spans="2:17" ht="15" customHeight="1" x14ac:dyDescent="0.2">
      <c r="B15" s="960" t="s">
        <v>920</v>
      </c>
      <c r="C15" s="961"/>
      <c r="D15" s="961"/>
      <c r="E15" s="961"/>
      <c r="F15" s="961"/>
      <c r="G15" s="961"/>
      <c r="H15" s="961"/>
      <c r="I15" s="961"/>
      <c r="J15" s="961"/>
      <c r="K15" s="962"/>
      <c r="L15" s="493"/>
      <c r="M15" s="493"/>
      <c r="N15" s="493"/>
      <c r="O15" s="493"/>
      <c r="P15" s="493"/>
      <c r="Q15" s="493"/>
    </row>
    <row r="16" spans="2:17" ht="15" x14ac:dyDescent="0.2">
      <c r="B16" s="960" t="s">
        <v>921</v>
      </c>
      <c r="C16" s="961"/>
      <c r="D16" s="961"/>
      <c r="E16" s="961"/>
      <c r="F16" s="961"/>
      <c r="G16" s="961"/>
      <c r="H16" s="961"/>
      <c r="I16" s="961"/>
      <c r="J16" s="961"/>
      <c r="K16" s="962"/>
      <c r="L16" s="496"/>
      <c r="M16" s="496"/>
      <c r="N16" s="496"/>
      <c r="O16" s="496"/>
      <c r="P16" s="496"/>
      <c r="Q16" s="496"/>
    </row>
    <row r="17" spans="2:17" ht="15" x14ac:dyDescent="0.2">
      <c r="B17" s="960" t="s">
        <v>922</v>
      </c>
      <c r="C17" s="961"/>
      <c r="D17" s="961"/>
      <c r="E17" s="961"/>
      <c r="F17" s="961"/>
      <c r="G17" s="961"/>
      <c r="H17" s="961"/>
      <c r="I17" s="961"/>
      <c r="J17" s="961"/>
      <c r="K17" s="962"/>
      <c r="L17" s="497"/>
      <c r="M17" s="497"/>
      <c r="N17" s="497"/>
      <c r="O17" s="497"/>
      <c r="P17" s="497"/>
      <c r="Q17" s="497"/>
    </row>
    <row r="18" spans="2:17" ht="15" customHeight="1" x14ac:dyDescent="0.2">
      <c r="B18" s="963" t="s">
        <v>923</v>
      </c>
      <c r="C18" s="964"/>
      <c r="D18" s="964"/>
      <c r="E18" s="964"/>
      <c r="F18" s="964"/>
      <c r="G18" s="964"/>
      <c r="H18" s="964"/>
      <c r="I18" s="964"/>
      <c r="J18" s="964"/>
      <c r="K18" s="965"/>
      <c r="L18" s="966" t="s">
        <v>913</v>
      </c>
      <c r="M18" s="967"/>
      <c r="N18" s="967"/>
      <c r="O18" s="967"/>
      <c r="P18" s="967"/>
      <c r="Q18" s="968"/>
    </row>
  </sheetData>
  <sheetProtection password="C9A4" sheet="1" objects="1" scenarios="1"/>
  <mergeCells count="18">
    <mergeCell ref="B14:K14"/>
    <mergeCell ref="C8:H8"/>
    <mergeCell ref="C9:H9"/>
    <mergeCell ref="B3:K3"/>
    <mergeCell ref="B4:H4"/>
    <mergeCell ref="C5:H5"/>
    <mergeCell ref="C6:H6"/>
    <mergeCell ref="C7:H7"/>
    <mergeCell ref="D2:J2"/>
    <mergeCell ref="C10:K10"/>
    <mergeCell ref="B11:K11"/>
    <mergeCell ref="B12:K12"/>
    <mergeCell ref="B13:K13"/>
    <mergeCell ref="B15:K15"/>
    <mergeCell ref="B16:K16"/>
    <mergeCell ref="B17:K17"/>
    <mergeCell ref="B18:K18"/>
    <mergeCell ref="L18:Q18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10" width="12.5703125" style="468" customWidth="1"/>
    <col min="11" max="11" width="13.5703125" style="468" bestFit="1" customWidth="1"/>
    <col min="12" max="13" width="15.5703125" style="468" customWidth="1"/>
    <col min="14" max="15" width="14.5703125" style="468" customWidth="1"/>
    <col min="16" max="16384" width="9.140625" style="468"/>
  </cols>
  <sheetData>
    <row r="2" spans="2:15" ht="22.5" customHeight="1" x14ac:dyDescent="0.2">
      <c r="B2" s="923" t="s">
        <v>953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511"/>
      <c r="N2" s="511"/>
      <c r="O2" s="511"/>
    </row>
    <row r="3" spans="2:15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976"/>
      <c r="L3" s="988"/>
      <c r="M3" s="975" t="s">
        <v>213</v>
      </c>
      <c r="N3" s="976"/>
      <c r="O3" s="988"/>
    </row>
    <row r="4" spans="2:15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">
      <c r="B5" s="462">
        <v>1</v>
      </c>
      <c r="C5" s="992" t="str">
        <f>IF(ISBLANK('Diagnóstico (ORÇ)'!C5:H5)," ",'Diagnóstico (ORÇ)'!C5:H5)</f>
        <v xml:space="preserve"> </v>
      </c>
      <c r="D5" s="993"/>
      <c r="E5" s="993"/>
      <c r="F5" s="993"/>
      <c r="G5" s="993"/>
      <c r="H5" s="994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">
      <c r="B6" s="462">
        <v>2</v>
      </c>
      <c r="C6" s="992" t="str">
        <f>IF(ISBLANK('Diagnóstico (ORÇ)'!C6:H6)," ",'Diagnóstico (ORÇ)'!C6:H6)</f>
        <v xml:space="preserve"> </v>
      </c>
      <c r="D6" s="993"/>
      <c r="E6" s="993"/>
      <c r="F6" s="993"/>
      <c r="G6" s="993"/>
      <c r="H6" s="994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">
      <c r="B7" s="462">
        <v>3</v>
      </c>
      <c r="C7" s="992" t="str">
        <f>IF(ISBLANK('Diagnóstico (ORÇ)'!C7:H7)," ",'Diagnóstico (ORÇ)'!C7:H7)</f>
        <v xml:space="preserve"> </v>
      </c>
      <c r="D7" s="993"/>
      <c r="E7" s="993"/>
      <c r="F7" s="993"/>
      <c r="G7" s="993"/>
      <c r="H7" s="994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">
      <c r="B8" s="462">
        <v>4</v>
      </c>
      <c r="C8" s="992" t="str">
        <f>IF(ISBLANK('Diagnóstico (ORÇ)'!C8:H8)," ",'Diagnóstico (ORÇ)'!C8:H8)</f>
        <v xml:space="preserve"> </v>
      </c>
      <c r="D8" s="993"/>
      <c r="E8" s="993"/>
      <c r="F8" s="993"/>
      <c r="G8" s="993"/>
      <c r="H8" s="994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">
      <c r="B9" s="462">
        <v>5</v>
      </c>
      <c r="C9" s="992" t="str">
        <f>IF(ISBLANK('Diagnóstico (ORÇ)'!C9:H9)," ",'Diagnóstico (ORÇ)'!C9:H9)</f>
        <v xml:space="preserve"> </v>
      </c>
      <c r="D9" s="993"/>
      <c r="E9" s="993"/>
      <c r="F9" s="993"/>
      <c r="G9" s="993"/>
      <c r="H9" s="994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">
      <c r="B10" s="985" t="s">
        <v>954</v>
      </c>
      <c r="C10" s="986"/>
      <c r="D10" s="986"/>
      <c r="E10" s="986"/>
      <c r="F10" s="986"/>
      <c r="G10" s="986"/>
      <c r="H10" s="986"/>
      <c r="I10" s="986"/>
      <c r="J10" s="986"/>
      <c r="K10" s="987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">
      <c r="B11" s="975" t="s">
        <v>908</v>
      </c>
      <c r="C11" s="976"/>
      <c r="D11" s="976"/>
      <c r="E11" s="976"/>
      <c r="F11" s="976"/>
      <c r="G11" s="976"/>
      <c r="H11" s="976"/>
      <c r="I11" s="976"/>
      <c r="J11" s="976"/>
      <c r="K11" s="976"/>
      <c r="L11" s="988"/>
      <c r="M11" s="975" t="s">
        <v>213</v>
      </c>
      <c r="N11" s="976"/>
      <c r="O11" s="988"/>
    </row>
    <row r="12" spans="2:15" ht="15" customHeight="1" x14ac:dyDescent="0.25">
      <c r="B12" s="989" t="s">
        <v>910</v>
      </c>
      <c r="C12" s="990"/>
      <c r="D12" s="990"/>
      <c r="E12" s="990"/>
      <c r="F12" s="990"/>
      <c r="G12" s="990"/>
      <c r="H12" s="990"/>
      <c r="I12" s="990"/>
      <c r="J12" s="990"/>
      <c r="K12" s="991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5" x14ac:dyDescent="0.25">
      <c r="B13" s="465"/>
      <c r="C13" s="983" t="s">
        <v>61</v>
      </c>
      <c r="D13" s="983"/>
      <c r="E13" s="983"/>
      <c r="F13" s="983"/>
      <c r="G13" s="983"/>
      <c r="H13" s="983"/>
      <c r="I13" s="983"/>
      <c r="J13" s="983"/>
      <c r="K13" s="984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5" x14ac:dyDescent="0.25">
      <c r="B14" s="465"/>
      <c r="C14" s="983" t="s">
        <v>202</v>
      </c>
      <c r="D14" s="983"/>
      <c r="E14" s="983"/>
      <c r="F14" s="983"/>
      <c r="G14" s="983"/>
      <c r="H14" s="983"/>
      <c r="I14" s="983"/>
      <c r="J14" s="983"/>
      <c r="K14" s="984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5" x14ac:dyDescent="0.25">
      <c r="B15" s="465"/>
      <c r="C15" s="983" t="s">
        <v>41</v>
      </c>
      <c r="D15" s="983"/>
      <c r="E15" s="983"/>
      <c r="F15" s="983"/>
      <c r="G15" s="983"/>
      <c r="H15" s="983"/>
      <c r="I15" s="983"/>
      <c r="J15" s="983"/>
      <c r="K15" s="984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5" x14ac:dyDescent="0.25">
      <c r="B16" s="465"/>
      <c r="C16" s="983" t="s">
        <v>221</v>
      </c>
      <c r="D16" s="983"/>
      <c r="E16" s="983"/>
      <c r="F16" s="983"/>
      <c r="G16" s="983"/>
      <c r="H16" s="983"/>
      <c r="I16" s="983"/>
      <c r="J16" s="983"/>
      <c r="K16" s="984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5" x14ac:dyDescent="0.25">
      <c r="B17" s="465"/>
      <c r="C17" s="983" t="s">
        <v>204</v>
      </c>
      <c r="D17" s="983"/>
      <c r="E17" s="983"/>
      <c r="F17" s="983"/>
      <c r="G17" s="983"/>
      <c r="H17" s="983"/>
      <c r="I17" s="983"/>
      <c r="J17" s="983"/>
      <c r="K17" s="984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5" x14ac:dyDescent="0.25">
      <c r="B18" s="465"/>
      <c r="C18" s="983" t="s">
        <v>135</v>
      </c>
      <c r="D18" s="983"/>
      <c r="E18" s="983"/>
      <c r="F18" s="983"/>
      <c r="G18" s="983"/>
      <c r="H18" s="983"/>
      <c r="I18" s="983"/>
      <c r="J18" s="983"/>
      <c r="K18" s="984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5" x14ac:dyDescent="0.25">
      <c r="B19" s="465"/>
      <c r="C19" s="983" t="s">
        <v>134</v>
      </c>
      <c r="D19" s="983"/>
      <c r="E19" s="983"/>
      <c r="F19" s="983"/>
      <c r="G19" s="983"/>
      <c r="H19" s="983"/>
      <c r="I19" s="983"/>
      <c r="J19" s="983"/>
      <c r="K19" s="984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5" x14ac:dyDescent="0.25">
      <c r="B20" s="465"/>
      <c r="C20" s="983" t="s">
        <v>993</v>
      </c>
      <c r="D20" s="983"/>
      <c r="E20" s="983"/>
      <c r="F20" s="983"/>
      <c r="G20" s="983"/>
      <c r="H20" s="983"/>
      <c r="I20" s="983"/>
      <c r="J20" s="983"/>
      <c r="K20" s="984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5" x14ac:dyDescent="0.25">
      <c r="B21" s="980" t="s">
        <v>954</v>
      </c>
      <c r="C21" s="981"/>
      <c r="D21" s="981"/>
      <c r="E21" s="981"/>
      <c r="F21" s="981"/>
      <c r="G21" s="981"/>
      <c r="H21" s="981"/>
      <c r="I21" s="981"/>
      <c r="J21" s="981"/>
      <c r="K21" s="982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C19:K19"/>
    <mergeCell ref="M3:O3"/>
    <mergeCell ref="B4:H4"/>
    <mergeCell ref="C5:H5"/>
    <mergeCell ref="C6:H6"/>
    <mergeCell ref="M11:O11"/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40625" defaultRowHeight="12.75" x14ac:dyDescent="0.2"/>
  <cols>
    <col min="1" max="1" width="3.42578125" style="468" customWidth="1"/>
    <col min="2" max="2" width="3.5703125" style="468" customWidth="1"/>
    <col min="3" max="8" width="9.140625" style="468"/>
    <col min="9" max="9" width="12.5703125" style="468" customWidth="1"/>
    <col min="10" max="10" width="20.140625" style="468" bestFit="1" customWidth="1"/>
    <col min="11" max="16" width="28.5703125" style="468" customWidth="1"/>
    <col min="17" max="16384" width="9.140625" style="468"/>
  </cols>
  <sheetData>
    <row r="2" spans="2:16" ht="22.5" customHeight="1" x14ac:dyDescent="0.2">
      <c r="B2" s="923" t="s">
        <v>911</v>
      </c>
      <c r="C2" s="924"/>
      <c r="D2" s="924"/>
      <c r="E2" s="924"/>
      <c r="F2" s="924"/>
      <c r="G2" s="924"/>
      <c r="H2" s="924"/>
      <c r="I2" s="924"/>
      <c r="J2" s="924"/>
      <c r="K2" s="506"/>
      <c r="L2" s="506"/>
      <c r="M2" s="506"/>
      <c r="N2" s="506"/>
      <c r="O2" s="506"/>
      <c r="P2" s="506"/>
    </row>
    <row r="3" spans="2:16" ht="15" customHeight="1" x14ac:dyDescent="0.2">
      <c r="B3" s="975"/>
      <c r="C3" s="976"/>
      <c r="D3" s="976"/>
      <c r="E3" s="976"/>
      <c r="F3" s="976"/>
      <c r="G3" s="976"/>
      <c r="H3" s="976"/>
      <c r="I3" s="976"/>
      <c r="J3" s="976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5" x14ac:dyDescent="0.25">
      <c r="B4" s="977" t="s">
        <v>912</v>
      </c>
      <c r="C4" s="978"/>
      <c r="D4" s="978"/>
      <c r="E4" s="978"/>
      <c r="F4" s="978"/>
      <c r="G4" s="978"/>
      <c r="H4" s="979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">
      <c r="B5" s="462">
        <v>1</v>
      </c>
      <c r="C5" s="997"/>
      <c r="D5" s="973"/>
      <c r="E5" s="973"/>
      <c r="F5" s="973"/>
      <c r="G5" s="973"/>
      <c r="H5" s="974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">
      <c r="B6" s="462">
        <v>2</v>
      </c>
      <c r="C6" s="973"/>
      <c r="D6" s="973"/>
      <c r="E6" s="973"/>
      <c r="F6" s="973"/>
      <c r="G6" s="973"/>
      <c r="H6" s="974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">
      <c r="B7" s="462">
        <v>3</v>
      </c>
      <c r="C7" s="973"/>
      <c r="D7" s="973"/>
      <c r="E7" s="973"/>
      <c r="F7" s="973"/>
      <c r="G7" s="973"/>
      <c r="H7" s="974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">
      <c r="B8" s="462">
        <v>4</v>
      </c>
      <c r="C8" s="973"/>
      <c r="D8" s="973"/>
      <c r="E8" s="973"/>
      <c r="F8" s="973"/>
      <c r="G8" s="973"/>
      <c r="H8" s="974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">
      <c r="B9" s="462">
        <v>5</v>
      </c>
      <c r="C9" s="973"/>
      <c r="D9" s="973"/>
      <c r="E9" s="973"/>
      <c r="F9" s="973"/>
      <c r="G9" s="973"/>
      <c r="H9" s="974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">
      <c r="B10" s="462">
        <v>6</v>
      </c>
      <c r="C10" s="973"/>
      <c r="D10" s="973"/>
      <c r="E10" s="973"/>
      <c r="F10" s="973"/>
      <c r="G10" s="973"/>
      <c r="H10" s="974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">
      <c r="B11" s="462">
        <v>7</v>
      </c>
      <c r="C11" s="973"/>
      <c r="D11" s="973"/>
      <c r="E11" s="973"/>
      <c r="F11" s="973"/>
      <c r="G11" s="973"/>
      <c r="H11" s="974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">
      <c r="B12" s="462">
        <v>8</v>
      </c>
      <c r="C12" s="973"/>
      <c r="D12" s="973"/>
      <c r="E12" s="973"/>
      <c r="F12" s="973"/>
      <c r="G12" s="973"/>
      <c r="H12" s="974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">
      <c r="B13" s="462">
        <v>9</v>
      </c>
      <c r="C13" s="973"/>
      <c r="D13" s="973"/>
      <c r="E13" s="973"/>
      <c r="F13" s="973"/>
      <c r="G13" s="973"/>
      <c r="H13" s="974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">
      <c r="B14" s="475">
        <v>10</v>
      </c>
      <c r="C14" s="995"/>
      <c r="D14" s="995"/>
      <c r="E14" s="995"/>
      <c r="F14" s="995"/>
      <c r="G14" s="995"/>
      <c r="H14" s="996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">
      <c r="B15" s="474"/>
      <c r="C15" s="969" t="s">
        <v>926</v>
      </c>
      <c r="D15" s="969"/>
      <c r="E15" s="969"/>
      <c r="F15" s="969"/>
      <c r="G15" s="969"/>
      <c r="H15" s="969"/>
      <c r="I15" s="969"/>
      <c r="J15" s="969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">
      <c r="B16" s="960" t="s">
        <v>916</v>
      </c>
      <c r="C16" s="961"/>
      <c r="D16" s="961"/>
      <c r="E16" s="961"/>
      <c r="F16" s="961"/>
      <c r="G16" s="961"/>
      <c r="H16" s="961"/>
      <c r="I16" s="961"/>
      <c r="J16" s="962"/>
      <c r="K16" s="493"/>
      <c r="L16" s="493"/>
      <c r="M16" s="493"/>
      <c r="N16" s="493"/>
      <c r="O16" s="493"/>
      <c r="P16" s="493"/>
    </row>
    <row r="17" spans="2:16" ht="15" customHeight="1" x14ac:dyDescent="0.2">
      <c r="B17" s="960" t="s">
        <v>917</v>
      </c>
      <c r="C17" s="961"/>
      <c r="D17" s="961"/>
      <c r="E17" s="961"/>
      <c r="F17" s="961"/>
      <c r="G17" s="961"/>
      <c r="H17" s="961"/>
      <c r="I17" s="961"/>
      <c r="J17" s="962"/>
      <c r="K17" s="494"/>
      <c r="L17" s="494"/>
      <c r="M17" s="494"/>
      <c r="N17" s="494"/>
      <c r="O17" s="494"/>
      <c r="P17" s="494"/>
    </row>
    <row r="18" spans="2:16" ht="15" customHeight="1" x14ac:dyDescent="0.2">
      <c r="B18" s="960" t="s">
        <v>918</v>
      </c>
      <c r="C18" s="961"/>
      <c r="D18" s="961"/>
      <c r="E18" s="961"/>
      <c r="F18" s="961"/>
      <c r="G18" s="961"/>
      <c r="H18" s="961"/>
      <c r="I18" s="961"/>
      <c r="J18" s="962"/>
      <c r="K18" s="495"/>
      <c r="L18" s="495"/>
      <c r="M18" s="495"/>
      <c r="N18" s="495"/>
      <c r="O18" s="495"/>
      <c r="P18" s="495"/>
    </row>
    <row r="19" spans="2:16" ht="15" customHeight="1" x14ac:dyDescent="0.2">
      <c r="B19" s="960" t="s">
        <v>919</v>
      </c>
      <c r="C19" s="961"/>
      <c r="D19" s="961"/>
      <c r="E19" s="961"/>
      <c r="F19" s="961"/>
      <c r="G19" s="961"/>
      <c r="H19" s="961"/>
      <c r="I19" s="961"/>
      <c r="J19" s="962"/>
      <c r="K19" s="495"/>
      <c r="L19" s="495"/>
      <c r="M19" s="495"/>
      <c r="N19" s="495"/>
      <c r="O19" s="495"/>
      <c r="P19" s="495"/>
    </row>
    <row r="20" spans="2:16" ht="15" customHeight="1" x14ac:dyDescent="0.2">
      <c r="B20" s="960" t="s">
        <v>920</v>
      </c>
      <c r="C20" s="961"/>
      <c r="D20" s="961"/>
      <c r="E20" s="961"/>
      <c r="F20" s="961"/>
      <c r="G20" s="961"/>
      <c r="H20" s="961"/>
      <c r="I20" s="961"/>
      <c r="J20" s="962"/>
      <c r="K20" s="493"/>
      <c r="L20" s="493"/>
      <c r="M20" s="493"/>
      <c r="N20" s="493"/>
      <c r="O20" s="493"/>
      <c r="P20" s="693"/>
    </row>
    <row r="21" spans="2:16" ht="15" x14ac:dyDescent="0.2">
      <c r="B21" s="960" t="s">
        <v>921</v>
      </c>
      <c r="C21" s="961"/>
      <c r="D21" s="961"/>
      <c r="E21" s="961"/>
      <c r="F21" s="961"/>
      <c r="G21" s="961"/>
      <c r="H21" s="961"/>
      <c r="I21" s="961"/>
      <c r="J21" s="962"/>
      <c r="K21" s="496"/>
      <c r="L21" s="496"/>
      <c r="M21" s="496"/>
      <c r="N21" s="496"/>
      <c r="O21" s="496"/>
      <c r="P21" s="496"/>
    </row>
    <row r="22" spans="2:16" ht="15" x14ac:dyDescent="0.2">
      <c r="B22" s="960" t="s">
        <v>922</v>
      </c>
      <c r="C22" s="961"/>
      <c r="D22" s="961"/>
      <c r="E22" s="961"/>
      <c r="F22" s="961"/>
      <c r="G22" s="961"/>
      <c r="H22" s="961"/>
      <c r="I22" s="961"/>
      <c r="J22" s="962"/>
      <c r="K22" s="497"/>
      <c r="L22" s="497"/>
      <c r="M22" s="497"/>
      <c r="N22" s="497"/>
      <c r="O22" s="497"/>
      <c r="P22" s="497"/>
    </row>
    <row r="23" spans="2:16" ht="15" customHeight="1" x14ac:dyDescent="0.2">
      <c r="B23" s="963" t="s">
        <v>923</v>
      </c>
      <c r="C23" s="964"/>
      <c r="D23" s="964"/>
      <c r="E23" s="964"/>
      <c r="F23" s="964"/>
      <c r="G23" s="964"/>
      <c r="H23" s="964"/>
      <c r="I23" s="964"/>
      <c r="J23" s="965"/>
      <c r="K23" s="966" t="s">
        <v>913</v>
      </c>
      <c r="L23" s="967"/>
      <c r="M23" s="967"/>
      <c r="N23" s="967"/>
      <c r="O23" s="967"/>
      <c r="P23" s="968"/>
    </row>
  </sheetData>
  <sheetProtection password="C9A4" sheet="1" objects="1" scenarios="1"/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A378EB-7DF5-4535-A175-52E9668CD7C5}">
  <ds:schemaRefs>
    <ds:schemaRef ds:uri="473b7e29-b16a-4e22-9ddd-9cf50497d5a6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2025-08-27T21:19:28Z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