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8_{D883E967-6D29-4F45-92E5-D761DB904C80}" xr6:coauthVersionLast="47" xr6:coauthVersionMax="47" xr10:uidLastSave="{00000000-0000-0000-0000-000000000000}"/>
  <workbookProtection lockStructure="1"/>
  <bookViews>
    <workbookView xWindow="-108" yWindow="-108" windowWidth="23256" windowHeight="12456" tabRatio="936" firstSheet="18" activeTab="22" xr2:uid="{93D10235-DECA-439C-B535-D2F399613108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9" i="42" l="1"/>
  <c r="M79" i="42"/>
  <c r="L79" i="42"/>
  <c r="AW243" i="35"/>
  <c r="AX243" i="35"/>
  <c r="Y132" i="35" s="1"/>
  <c r="AX242" i="35"/>
  <c r="AW242" i="35"/>
  <c r="X131" i="35" s="1"/>
  <c r="AX241" i="35"/>
  <c r="AW241" i="35"/>
  <c r="AX240" i="35"/>
  <c r="AW240" i="35"/>
  <c r="AX239" i="35"/>
  <c r="AW239" i="35"/>
  <c r="AX238" i="35"/>
  <c r="Y127" i="35"/>
  <c r="AW238" i="35"/>
  <c r="X127" i="35" s="1"/>
  <c r="AX237" i="35"/>
  <c r="AW237" i="35"/>
  <c r="AX236" i="35"/>
  <c r="AW236" i="35"/>
  <c r="AX235" i="35"/>
  <c r="Y126" i="35"/>
  <c r="AW235" i="35"/>
  <c r="X126" i="35"/>
  <c r="AX234" i="35"/>
  <c r="AW234" i="35"/>
  <c r="AX233" i="35"/>
  <c r="AW233" i="35"/>
  <c r="AM233" i="35"/>
  <c r="AM234" i="35"/>
  <c r="AM235" i="35"/>
  <c r="AX232" i="35"/>
  <c r="AW232" i="35"/>
  <c r="AM232" i="35"/>
  <c r="AX231" i="35"/>
  <c r="AW231" i="35"/>
  <c r="AX230" i="35"/>
  <c r="AW230" i="35"/>
  <c r="AX229" i="35"/>
  <c r="AW229" i="35"/>
  <c r="AX228" i="35"/>
  <c r="AW228" i="35"/>
  <c r="AM228" i="35"/>
  <c r="AX227" i="35"/>
  <c r="AW227" i="35"/>
  <c r="AM227" i="35"/>
  <c r="AX226" i="35"/>
  <c r="AW226" i="35"/>
  <c r="AM226" i="35"/>
  <c r="AM230" i="35"/>
  <c r="AX225" i="35"/>
  <c r="AW225" i="35"/>
  <c r="AM225" i="35"/>
  <c r="AM229" i="35"/>
  <c r="AX224" i="35"/>
  <c r="AW224" i="35"/>
  <c r="AM224" i="35"/>
  <c r="AL224" i="35"/>
  <c r="AL225" i="35" s="1"/>
  <c r="AL226" i="35" s="1"/>
  <c r="AL227" i="35" s="1"/>
  <c r="AX223" i="35"/>
  <c r="AW223" i="35"/>
  <c r="V132" i="35"/>
  <c r="W132" i="35"/>
  <c r="X132" i="35"/>
  <c r="Y131" i="35"/>
  <c r="W131" i="35"/>
  <c r="V131" i="35"/>
  <c r="W127" i="35"/>
  <c r="V127" i="35"/>
  <c r="W126" i="35"/>
  <c r="V126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C21" i="33"/>
  <c r="W120" i="35"/>
  <c r="W121" i="35" s="1"/>
  <c r="V120" i="35"/>
  <c r="V121" i="35" s="1"/>
  <c r="W116" i="35"/>
  <c r="V116" i="35"/>
  <c r="W115" i="35"/>
  <c r="V115" i="35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W103" i="35"/>
  <c r="V103" i="35"/>
  <c r="AV201" i="35"/>
  <c r="AU201" i="35"/>
  <c r="AT201" i="35"/>
  <c r="AS201" i="35"/>
  <c r="AW201" i="35" s="1"/>
  <c r="J52" i="35"/>
  <c r="J48" i="35"/>
  <c r="J50" i="35"/>
  <c r="I49" i="35"/>
  <c r="I52" i="35"/>
  <c r="I53" i="35" s="1"/>
  <c r="V105" i="35"/>
  <c r="W105" i="35"/>
  <c r="V94" i="35"/>
  <c r="W109" i="35"/>
  <c r="V109" i="35"/>
  <c r="W106" i="35"/>
  <c r="V106" i="35"/>
  <c r="V104" i="35"/>
  <c r="W104" i="35"/>
  <c r="W102" i="35"/>
  <c r="V102" i="35"/>
  <c r="AX175" i="35"/>
  <c r="Y94" i="35" s="1"/>
  <c r="AX172" i="35"/>
  <c r="AX170" i="35"/>
  <c r="Y91" i="35" s="1"/>
  <c r="AX201" i="35"/>
  <c r="W98" i="35"/>
  <c r="V98" i="35"/>
  <c r="W94" i="35"/>
  <c r="Y93" i="35"/>
  <c r="W93" i="35"/>
  <c r="V93" i="35"/>
  <c r="W91" i="35"/>
  <c r="V91" i="35"/>
  <c r="W87" i="35"/>
  <c r="V87" i="35"/>
  <c r="AT159" i="35"/>
  <c r="AU159" i="35"/>
  <c r="AX159" i="35" s="1"/>
  <c r="AV159" i="35"/>
  <c r="AS159" i="35"/>
  <c r="AW159" i="35" s="1"/>
  <c r="W82" i="35"/>
  <c r="V82" i="35"/>
  <c r="AB31" i="78"/>
  <c r="AA31" i="78"/>
  <c r="Z31" i="78"/>
  <c r="Y31" i="78"/>
  <c r="X31" i="78"/>
  <c r="W31" i="78"/>
  <c r="W32" i="78" s="1"/>
  <c r="V31" i="78"/>
  <c r="U31" i="78"/>
  <c r="T31" i="78"/>
  <c r="S31" i="78"/>
  <c r="R31" i="78"/>
  <c r="Q31" i="78"/>
  <c r="P31" i="78"/>
  <c r="O31" i="78"/>
  <c r="O32" i="78" s="1"/>
  <c r="N31" i="78"/>
  <c r="AC31" i="78" s="1"/>
  <c r="M31" i="78"/>
  <c r="L31" i="78"/>
  <c r="K31" i="78"/>
  <c r="J31" i="78"/>
  <c r="I31" i="78"/>
  <c r="H31" i="78"/>
  <c r="G31" i="78"/>
  <c r="F31" i="78"/>
  <c r="E31" i="78"/>
  <c r="E34" i="78"/>
  <c r="AB30" i="78"/>
  <c r="AA30" i="78"/>
  <c r="Z30" i="78"/>
  <c r="Y30" i="78"/>
  <c r="Y32" i="78" s="1"/>
  <c r="X30" i="78"/>
  <c r="X32" i="78" s="1"/>
  <c r="W30" i="78"/>
  <c r="V30" i="78"/>
  <c r="V32" i="78" s="1"/>
  <c r="U30" i="78"/>
  <c r="U32" i="78" s="1"/>
  <c r="T30" i="78"/>
  <c r="T32" i="78"/>
  <c r="S30" i="78"/>
  <c r="S32" i="78" s="1"/>
  <c r="R30" i="78"/>
  <c r="R32" i="78"/>
  <c r="Q30" i="78"/>
  <c r="Q32" i="78" s="1"/>
  <c r="P30" i="78"/>
  <c r="P32" i="78" s="1"/>
  <c r="O30" i="78"/>
  <c r="N30" i="78"/>
  <c r="M30" i="78"/>
  <c r="M32" i="78"/>
  <c r="L30" i="78"/>
  <c r="L32" i="78" s="1"/>
  <c r="K30" i="78"/>
  <c r="K32" i="78" s="1"/>
  <c r="J30" i="78"/>
  <c r="J32" i="78" s="1"/>
  <c r="I30" i="78"/>
  <c r="I32" i="78" s="1"/>
  <c r="H30" i="78"/>
  <c r="G30" i="78"/>
  <c r="G32" i="78" s="1"/>
  <c r="F30" i="78"/>
  <c r="F32" i="78"/>
  <c r="E30" i="78"/>
  <c r="B6" i="78"/>
  <c r="B8" i="78" s="1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7"/>
  <c r="B8" i="77" s="1"/>
  <c r="B10" i="77" s="1"/>
  <c r="B12" i="77" s="1"/>
  <c r="B14" i="77" s="1"/>
  <c r="B16" i="77" s="1"/>
  <c r="B18" i="77" s="1"/>
  <c r="B20" i="77" s="1"/>
  <c r="B22" i="77" s="1"/>
  <c r="B24" i="77"/>
  <c r="B26" i="77" s="1"/>
  <c r="B28" i="77" s="1"/>
  <c r="AB32" i="78"/>
  <c r="H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AV138" i="35"/>
  <c r="AU138" i="35"/>
  <c r="AX138" i="35" s="1"/>
  <c r="AT138" i="35"/>
  <c r="AS138" i="35"/>
  <c r="AW138" i="35"/>
  <c r="AV137" i="35"/>
  <c r="AU137" i="35"/>
  <c r="W76" i="35"/>
  <c r="AT137" i="35"/>
  <c r="AS137" i="35"/>
  <c r="V76" i="35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17" i="35"/>
  <c r="AW117" i="35"/>
  <c r="V62" i="35"/>
  <c r="W62" i="35"/>
  <c r="V63" i="35"/>
  <c r="W63" i="35"/>
  <c r="V64" i="35"/>
  <c r="W64" i="35"/>
  <c r="V65" i="35"/>
  <c r="V66" i="35" s="1"/>
  <c r="W65" i="35"/>
  <c r="W66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X50" i="35" s="1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X46" i="35" s="1"/>
  <c r="AX84" i="35"/>
  <c r="AW84" i="35"/>
  <c r="J335" i="37"/>
  <c r="I335" i="37"/>
  <c r="I17" i="50"/>
  <c r="I18" i="50"/>
  <c r="I19" i="50"/>
  <c r="I20" i="50"/>
  <c r="I21" i="50"/>
  <c r="I22" i="50"/>
  <c r="I23" i="50"/>
  <c r="J53" i="35"/>
  <c r="J51" i="35"/>
  <c r="W30" i="35"/>
  <c r="W31" i="35"/>
  <c r="V31" i="35"/>
  <c r="V30" i="35"/>
  <c r="V29" i="35"/>
  <c r="K6" i="65"/>
  <c r="J17" i="67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 s="1"/>
  <c r="V15" i="35"/>
  <c r="F52" i="35"/>
  <c r="F51" i="35"/>
  <c r="AX15" i="35"/>
  <c r="AW15" i="35"/>
  <c r="D5" i="4"/>
  <c r="AW19" i="35"/>
  <c r="AX25" i="35"/>
  <c r="Y16" i="35" s="1"/>
  <c r="AW25" i="35"/>
  <c r="X16" i="35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/>
  <c r="G31" i="55"/>
  <c r="G33" i="55" s="1"/>
  <c r="H31" i="55"/>
  <c r="H33" i="55" s="1"/>
  <c r="I31" i="55"/>
  <c r="I33" i="55"/>
  <c r="J31" i="55"/>
  <c r="J33" i="55"/>
  <c r="K31" i="55"/>
  <c r="K33" i="55"/>
  <c r="L31" i="55"/>
  <c r="L33" i="55"/>
  <c r="M31" i="55"/>
  <c r="M33" i="55" s="1"/>
  <c r="N31" i="55"/>
  <c r="N33" i="55" s="1"/>
  <c r="O31" i="55"/>
  <c r="O33" i="55"/>
  <c r="P31" i="55"/>
  <c r="P33" i="55" s="1"/>
  <c r="Q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/>
  <c r="M465" i="37" s="1"/>
  <c r="L443" i="61"/>
  <c r="L464" i="37"/>
  <c r="K443" i="61"/>
  <c r="K464" i="37"/>
  <c r="L442" i="61"/>
  <c r="L463" i="37"/>
  <c r="K442" i="61"/>
  <c r="K463" i="37" s="1"/>
  <c r="L441" i="61"/>
  <c r="L462" i="37" s="1"/>
  <c r="K441" i="61"/>
  <c r="K462" i="37"/>
  <c r="M462" i="37" s="1"/>
  <c r="N462" i="37" s="1"/>
  <c r="L440" i="61"/>
  <c r="L461" i="37"/>
  <c r="M461" i="37" s="1"/>
  <c r="N461" i="37" s="1"/>
  <c r="K440" i="61"/>
  <c r="K461" i="37"/>
  <c r="L439" i="61"/>
  <c r="L460" i="37"/>
  <c r="K439" i="61"/>
  <c r="K460" i="37" s="1"/>
  <c r="L438" i="61"/>
  <c r="L459" i="37" s="1"/>
  <c r="K438" i="61"/>
  <c r="K459" i="37"/>
  <c r="L437" i="61"/>
  <c r="L458" i="37" s="1"/>
  <c r="K437" i="61"/>
  <c r="K458" i="37"/>
  <c r="L436" i="61"/>
  <c r="L457" i="37"/>
  <c r="K436" i="61"/>
  <c r="K457" i="37" s="1"/>
  <c r="L435" i="61"/>
  <c r="L456" i="37" s="1"/>
  <c r="K435" i="61"/>
  <c r="K456" i="37"/>
  <c r="L434" i="61"/>
  <c r="L455" i="37"/>
  <c r="K434" i="61"/>
  <c r="K455" i="37"/>
  <c r="M455" i="37" s="1"/>
  <c r="L433" i="61"/>
  <c r="L454" i="37"/>
  <c r="K433" i="61"/>
  <c r="K454" i="37" s="1"/>
  <c r="L432" i="61"/>
  <c r="L453" i="37" s="1"/>
  <c r="K432" i="61"/>
  <c r="K453" i="37"/>
  <c r="L431" i="61"/>
  <c r="L452" i="37" s="1"/>
  <c r="K431" i="61"/>
  <c r="K452" i="37"/>
  <c r="L430" i="61"/>
  <c r="L451" i="37"/>
  <c r="K430" i="61"/>
  <c r="K451" i="37" s="1"/>
  <c r="L429" i="61"/>
  <c r="L450" i="37" s="1"/>
  <c r="M450" i="37" s="1"/>
  <c r="N450" i="37" s="1"/>
  <c r="K429" i="61"/>
  <c r="K450" i="37"/>
  <c r="L428" i="61"/>
  <c r="L449" i="37"/>
  <c r="K428" i="61"/>
  <c r="K449" i="37"/>
  <c r="L427" i="61"/>
  <c r="L448" i="37"/>
  <c r="K427" i="61"/>
  <c r="K448" i="37" s="1"/>
  <c r="M448" i="37" s="1"/>
  <c r="N448" i="37" s="1"/>
  <c r="L426" i="61"/>
  <c r="L447" i="37" s="1"/>
  <c r="K426" i="61"/>
  <c r="K447" i="37"/>
  <c r="L425" i="61"/>
  <c r="L446" i="37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G45" i="75" s="1"/>
  <c r="K7" i="39" s="1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Y27" i="75" s="1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W27" i="75" s="1"/>
  <c r="X25" i="75"/>
  <c r="Y25" i="75"/>
  <c r="Z25" i="75"/>
  <c r="AA25" i="75"/>
  <c r="I26" i="75"/>
  <c r="I41" i="75"/>
  <c r="J26" i="75"/>
  <c r="J41" i="75" s="1"/>
  <c r="K26" i="75"/>
  <c r="K41" i="75" s="1"/>
  <c r="L26" i="75"/>
  <c r="L41" i="75"/>
  <c r="M26" i="75"/>
  <c r="M41" i="75"/>
  <c r="N26" i="75"/>
  <c r="N41" i="75"/>
  <c r="O26" i="75"/>
  <c r="O41" i="75"/>
  <c r="P26" i="75"/>
  <c r="P41" i="75" s="1"/>
  <c r="Q26" i="75"/>
  <c r="Q41" i="75" s="1"/>
  <c r="R26" i="75"/>
  <c r="R41" i="75"/>
  <c r="S26" i="75"/>
  <c r="S41" i="75"/>
  <c r="T26" i="75"/>
  <c r="T41" i="75"/>
  <c r="U26" i="75"/>
  <c r="U41" i="75"/>
  <c r="V26" i="75"/>
  <c r="V41" i="75" s="1"/>
  <c r="W26" i="75"/>
  <c r="W41" i="75" s="1"/>
  <c r="X26" i="75"/>
  <c r="X41" i="75"/>
  <c r="Y26" i="75"/>
  <c r="Y41" i="75"/>
  <c r="Z26" i="75"/>
  <c r="Z41" i="75"/>
  <c r="AA26" i="75"/>
  <c r="AA41" i="75"/>
  <c r="H26" i="75"/>
  <c r="H41" i="75" s="1"/>
  <c r="H25" i="75"/>
  <c r="H23" i="75"/>
  <c r="G24" i="75"/>
  <c r="G25" i="75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W39" i="75" s="1"/>
  <c r="V37" i="75"/>
  <c r="U37" i="75"/>
  <c r="T37" i="75"/>
  <c r="S37" i="75"/>
  <c r="R37" i="75"/>
  <c r="Q37" i="75"/>
  <c r="P37" i="75"/>
  <c r="O37" i="75"/>
  <c r="O39" i="75" s="1"/>
  <c r="O40" i="75" s="1"/>
  <c r="O42" i="75" s="1"/>
  <c r="N37" i="75"/>
  <c r="M37" i="75"/>
  <c r="L37" i="75"/>
  <c r="K37" i="75"/>
  <c r="J37" i="75"/>
  <c r="I37" i="75"/>
  <c r="H37" i="75"/>
  <c r="AA36" i="75"/>
  <c r="AA38" i="75"/>
  <c r="Z36" i="75"/>
  <c r="Z38" i="75" s="1"/>
  <c r="Z40" i="75" s="1"/>
  <c r="Z42" i="75" s="1"/>
  <c r="Y36" i="75"/>
  <c r="Y38" i="75" s="1"/>
  <c r="X36" i="75"/>
  <c r="X38" i="75" s="1"/>
  <c r="X40" i="75" s="1"/>
  <c r="X42" i="75" s="1"/>
  <c r="W36" i="75"/>
  <c r="W38" i="75" s="1"/>
  <c r="V36" i="75"/>
  <c r="V38" i="75"/>
  <c r="U36" i="75"/>
  <c r="U38" i="75"/>
  <c r="T36" i="75"/>
  <c r="T38" i="75" s="1"/>
  <c r="T40" i="75" s="1"/>
  <c r="T42" i="75" s="1"/>
  <c r="S36" i="75"/>
  <c r="S38" i="75" s="1"/>
  <c r="R36" i="75"/>
  <c r="R38" i="75" s="1"/>
  <c r="Q36" i="75"/>
  <c r="Q38" i="75" s="1"/>
  <c r="P36" i="75"/>
  <c r="P38" i="75"/>
  <c r="O36" i="75"/>
  <c r="O38" i="75"/>
  <c r="N36" i="75"/>
  <c r="N38" i="75"/>
  <c r="M36" i="75"/>
  <c r="M38" i="75" s="1"/>
  <c r="L36" i="75"/>
  <c r="L38" i="75" s="1"/>
  <c r="K36" i="75"/>
  <c r="K38" i="75" s="1"/>
  <c r="J36" i="75"/>
  <c r="J38" i="75"/>
  <c r="I36" i="75"/>
  <c r="I38" i="75"/>
  <c r="H36" i="75"/>
  <c r="H38" i="75"/>
  <c r="H40" i="75" s="1"/>
  <c r="H42" i="75" s="1"/>
  <c r="AA35" i="75"/>
  <c r="Z35" i="75"/>
  <c r="Y35" i="75"/>
  <c r="X35" i="75"/>
  <c r="W35" i="75"/>
  <c r="V35" i="75"/>
  <c r="U35" i="75"/>
  <c r="T35" i="75"/>
  <c r="S35" i="75"/>
  <c r="R35" i="75"/>
  <c r="Q35" i="75"/>
  <c r="Q39" i="75" s="1"/>
  <c r="Q40" i="75" s="1"/>
  <c r="Q42" i="75" s="1"/>
  <c r="P35" i="75"/>
  <c r="P39" i="75" s="1"/>
  <c r="P40" i="75" s="1"/>
  <c r="P42" i="75" s="1"/>
  <c r="O35" i="75"/>
  <c r="N35" i="75"/>
  <c r="M35" i="75"/>
  <c r="L35" i="75"/>
  <c r="K35" i="75"/>
  <c r="J35" i="75"/>
  <c r="I35" i="75"/>
  <c r="H35" i="75"/>
  <c r="N84" i="74"/>
  <c r="M84" i="74"/>
  <c r="I83" i="74"/>
  <c r="K83" i="74" s="1"/>
  <c r="L83" i="74" s="1"/>
  <c r="C83" i="74"/>
  <c r="I82" i="74"/>
  <c r="C82" i="74"/>
  <c r="I81" i="74"/>
  <c r="K81" i="74" s="1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K56" i="74" s="1"/>
  <c r="L56" i="74" s="1"/>
  <c r="H56" i="74"/>
  <c r="C56" i="74"/>
  <c r="I55" i="74"/>
  <c r="H55" i="74"/>
  <c r="C55" i="74"/>
  <c r="N49" i="74"/>
  <c r="M49" i="74"/>
  <c r="I48" i="74"/>
  <c r="H48" i="74"/>
  <c r="V48" i="74"/>
  <c r="C48" i="74"/>
  <c r="Q48" i="74"/>
  <c r="P47" i="74"/>
  <c r="I47" i="74"/>
  <c r="K47" i="74" s="1"/>
  <c r="L47" i="74" s="1"/>
  <c r="H47" i="74"/>
  <c r="V47" i="74" s="1"/>
  <c r="C47" i="74"/>
  <c r="Q47" i="74" s="1"/>
  <c r="P46" i="74"/>
  <c r="I46" i="74"/>
  <c r="H46" i="74"/>
  <c r="V46" i="74" s="1"/>
  <c r="C46" i="74"/>
  <c r="Q46" i="74"/>
  <c r="P45" i="74"/>
  <c r="I45" i="74"/>
  <c r="K45" i="74" s="1"/>
  <c r="H45" i="74"/>
  <c r="V45" i="74"/>
  <c r="C45" i="74"/>
  <c r="Q45" i="74" s="1"/>
  <c r="P44" i="74"/>
  <c r="I44" i="74"/>
  <c r="H44" i="74"/>
  <c r="V44" i="74" s="1"/>
  <c r="W44" i="74" s="1"/>
  <c r="C44" i="74"/>
  <c r="Q44" i="74"/>
  <c r="P43" i="74"/>
  <c r="I43" i="74"/>
  <c r="K43" i="74" s="1"/>
  <c r="H43" i="74"/>
  <c r="V43" i="74"/>
  <c r="C43" i="74"/>
  <c r="Q43" i="74" s="1"/>
  <c r="P42" i="74"/>
  <c r="I42" i="74"/>
  <c r="H42" i="74"/>
  <c r="V42" i="74"/>
  <c r="C42" i="74"/>
  <c r="Q42" i="74"/>
  <c r="P41" i="74"/>
  <c r="I41" i="74"/>
  <c r="K41" i="74" s="1"/>
  <c r="L41" i="74" s="1"/>
  <c r="H41" i="74"/>
  <c r="V41" i="74" s="1"/>
  <c r="C41" i="74"/>
  <c r="Q41" i="74" s="1"/>
  <c r="P40" i="74"/>
  <c r="I40" i="74"/>
  <c r="H40" i="74"/>
  <c r="V40" i="74"/>
  <c r="C40" i="74"/>
  <c r="Q40" i="74"/>
  <c r="P39" i="74"/>
  <c r="I39" i="74"/>
  <c r="H39" i="74"/>
  <c r="V39" i="74" s="1"/>
  <c r="C39" i="74"/>
  <c r="Q39" i="74" s="1"/>
  <c r="P38" i="74"/>
  <c r="I38" i="74"/>
  <c r="K38" i="74" s="1"/>
  <c r="H38" i="74"/>
  <c r="V38" i="74" s="1"/>
  <c r="C38" i="74"/>
  <c r="Q38" i="74"/>
  <c r="P37" i="74"/>
  <c r="I37" i="74"/>
  <c r="H37" i="74"/>
  <c r="V37" i="74" s="1"/>
  <c r="C37" i="74"/>
  <c r="Q37" i="74" s="1"/>
  <c r="P36" i="74"/>
  <c r="I36" i="74"/>
  <c r="H36" i="74"/>
  <c r="V36" i="74"/>
  <c r="C36" i="74"/>
  <c r="Q36" i="74"/>
  <c r="P35" i="74"/>
  <c r="I35" i="74"/>
  <c r="H35" i="74"/>
  <c r="V35" i="74" s="1"/>
  <c r="C35" i="74"/>
  <c r="Q35" i="74" s="1"/>
  <c r="P34" i="74"/>
  <c r="I34" i="74"/>
  <c r="H34" i="74"/>
  <c r="V34" i="74"/>
  <c r="C34" i="74"/>
  <c r="Q34" i="74"/>
  <c r="P33" i="74"/>
  <c r="I33" i="74"/>
  <c r="K33" i="74" s="1"/>
  <c r="L33" i="74" s="1"/>
  <c r="H33" i="74"/>
  <c r="V33" i="74" s="1"/>
  <c r="C33" i="74"/>
  <c r="Q33" i="74" s="1"/>
  <c r="P32" i="74"/>
  <c r="I32" i="74"/>
  <c r="H32" i="74"/>
  <c r="V32" i="74" s="1"/>
  <c r="W32" i="74" s="1"/>
  <c r="C32" i="74"/>
  <c r="Q32" i="74"/>
  <c r="P31" i="74"/>
  <c r="I31" i="74"/>
  <c r="H31" i="74"/>
  <c r="V31" i="74" s="1"/>
  <c r="C31" i="74"/>
  <c r="Q31" i="74" s="1"/>
  <c r="P30" i="74"/>
  <c r="I30" i="74"/>
  <c r="H30" i="74"/>
  <c r="V30" i="74"/>
  <c r="C30" i="74"/>
  <c r="Q30" i="74"/>
  <c r="P29" i="74"/>
  <c r="I29" i="74"/>
  <c r="K29" i="74" s="1"/>
  <c r="L29" i="74" s="1"/>
  <c r="H29" i="74"/>
  <c r="V29" i="74" s="1"/>
  <c r="W29" i="74" s="1"/>
  <c r="C29" i="74"/>
  <c r="Q29" i="74" s="1"/>
  <c r="P28" i="74"/>
  <c r="I28" i="74"/>
  <c r="K28" i="74" s="1"/>
  <c r="H28" i="74"/>
  <c r="V28" i="74"/>
  <c r="C28" i="74"/>
  <c r="Q28" i="74"/>
  <c r="P27" i="74"/>
  <c r="I27" i="74"/>
  <c r="H27" i="74"/>
  <c r="V27" i="74" s="1"/>
  <c r="C27" i="74"/>
  <c r="Q27" i="74" s="1"/>
  <c r="P26" i="74"/>
  <c r="I26" i="74"/>
  <c r="K26" i="74" s="1"/>
  <c r="L26" i="74" s="1"/>
  <c r="H26" i="74"/>
  <c r="V26" i="74"/>
  <c r="C26" i="74"/>
  <c r="Q26" i="74"/>
  <c r="P25" i="74"/>
  <c r="I25" i="74"/>
  <c r="H25" i="74"/>
  <c r="V25" i="74" s="1"/>
  <c r="C25" i="74"/>
  <c r="Q25" i="74" s="1"/>
  <c r="P24" i="74"/>
  <c r="I24" i="74"/>
  <c r="H24" i="74"/>
  <c r="V24" i="74"/>
  <c r="W24" i="74" s="1"/>
  <c r="C24" i="74"/>
  <c r="Q24" i="74"/>
  <c r="P23" i="74"/>
  <c r="I23" i="74"/>
  <c r="H23" i="74"/>
  <c r="V23" i="74" s="1"/>
  <c r="C23" i="74"/>
  <c r="Q23" i="74" s="1"/>
  <c r="P22" i="74"/>
  <c r="I22" i="74"/>
  <c r="H22" i="74"/>
  <c r="V22" i="74"/>
  <c r="W22" i="74" s="1"/>
  <c r="C22" i="74"/>
  <c r="Q22" i="74"/>
  <c r="P21" i="74"/>
  <c r="I21" i="74"/>
  <c r="K21" i="74" s="1"/>
  <c r="H21" i="74"/>
  <c r="V21" i="74" s="1"/>
  <c r="C21" i="74"/>
  <c r="Q21" i="74" s="1"/>
  <c r="P20" i="74"/>
  <c r="I20" i="74"/>
  <c r="H20" i="74"/>
  <c r="V20" i="74"/>
  <c r="C20" i="74"/>
  <c r="Q20" i="74"/>
  <c r="P19" i="74"/>
  <c r="I19" i="74"/>
  <c r="K19" i="74" s="1"/>
  <c r="L19" i="74" s="1"/>
  <c r="H19" i="74"/>
  <c r="V19" i="74" s="1"/>
  <c r="C19" i="74"/>
  <c r="Q19" i="74" s="1"/>
  <c r="P18" i="74"/>
  <c r="I18" i="74"/>
  <c r="H18" i="74"/>
  <c r="V18" i="74"/>
  <c r="C18" i="74"/>
  <c r="Q18" i="74"/>
  <c r="P17" i="74"/>
  <c r="I17" i="74"/>
  <c r="K17" i="74" s="1"/>
  <c r="H17" i="74"/>
  <c r="V17" i="74" s="1"/>
  <c r="W17" i="74" s="1"/>
  <c r="C17" i="74"/>
  <c r="Q17" i="74" s="1"/>
  <c r="P16" i="74"/>
  <c r="I16" i="74"/>
  <c r="H16" i="74"/>
  <c r="V16" i="74"/>
  <c r="C16" i="74"/>
  <c r="Q16" i="74"/>
  <c r="P15" i="74"/>
  <c r="I15" i="74"/>
  <c r="H15" i="74"/>
  <c r="V15" i="74" s="1"/>
  <c r="C15" i="74"/>
  <c r="Q15" i="74" s="1"/>
  <c r="P14" i="74"/>
  <c r="I14" i="74"/>
  <c r="K14" i="74" s="1"/>
  <c r="L14" i="74" s="1"/>
  <c r="H14" i="74"/>
  <c r="V14" i="74"/>
  <c r="C14" i="74"/>
  <c r="Q14" i="74"/>
  <c r="P13" i="74"/>
  <c r="I13" i="74"/>
  <c r="H13" i="74"/>
  <c r="V13" i="74" s="1"/>
  <c r="C13" i="74"/>
  <c r="Q13" i="74" s="1"/>
  <c r="P12" i="74"/>
  <c r="I12" i="74"/>
  <c r="K12" i="74" s="1"/>
  <c r="L12" i="74" s="1"/>
  <c r="H12" i="74"/>
  <c r="V12" i="74"/>
  <c r="W12" i="74" s="1"/>
  <c r="C12" i="74"/>
  <c r="Q12" i="74"/>
  <c r="P11" i="74"/>
  <c r="I11" i="74"/>
  <c r="H11" i="74"/>
  <c r="V11" i="74" s="1"/>
  <c r="C11" i="74"/>
  <c r="Q11" i="74" s="1"/>
  <c r="P10" i="74"/>
  <c r="I10" i="74"/>
  <c r="H10" i="74"/>
  <c r="V10" i="74"/>
  <c r="W10" i="74" s="1"/>
  <c r="C10" i="74"/>
  <c r="Q10" i="74"/>
  <c r="P9" i="74"/>
  <c r="I9" i="74"/>
  <c r="K9" i="74" s="1"/>
  <c r="H9" i="74"/>
  <c r="V9" i="74" s="1"/>
  <c r="C9" i="74"/>
  <c r="Q9" i="74" s="1"/>
  <c r="P8" i="74"/>
  <c r="I8" i="74"/>
  <c r="H8" i="74"/>
  <c r="V8" i="74"/>
  <c r="C8" i="74"/>
  <c r="Q8" i="74"/>
  <c r="P7" i="74"/>
  <c r="P2" i="74"/>
  <c r="J92" i="73"/>
  <c r="J83" i="74" s="1"/>
  <c r="J91" i="73"/>
  <c r="J82" i="74" s="1"/>
  <c r="J90" i="73"/>
  <c r="J81" i="74"/>
  <c r="J78" i="73"/>
  <c r="J68" i="74"/>
  <c r="J77" i="73"/>
  <c r="J67" i="74"/>
  <c r="J76" i="73"/>
  <c r="J66" i="74"/>
  <c r="K66" i="74" s="1"/>
  <c r="J64" i="73"/>
  <c r="J59" i="74" s="1"/>
  <c r="K59" i="74" s="1"/>
  <c r="J63" i="73"/>
  <c r="J58" i="74" s="1"/>
  <c r="K58" i="74" s="1"/>
  <c r="L58" i="74" s="1"/>
  <c r="J62" i="73"/>
  <c r="J57" i="74"/>
  <c r="J61" i="73"/>
  <c r="J56" i="74"/>
  <c r="J60" i="73"/>
  <c r="J55" i="74"/>
  <c r="J48" i="73"/>
  <c r="J48" i="74"/>
  <c r="J47" i="73"/>
  <c r="J47" i="74" s="1"/>
  <c r="J46" i="73"/>
  <c r="J46" i="74" s="1"/>
  <c r="J45" i="73"/>
  <c r="J45" i="74"/>
  <c r="J44" i="73"/>
  <c r="J44" i="74"/>
  <c r="K44" i="74" s="1"/>
  <c r="J43" i="73"/>
  <c r="J43" i="74"/>
  <c r="J42" i="73"/>
  <c r="J42" i="74"/>
  <c r="J41" i="73"/>
  <c r="J41" i="74" s="1"/>
  <c r="J40" i="73"/>
  <c r="J40" i="74" s="1"/>
  <c r="J39" i="73"/>
  <c r="J39" i="74"/>
  <c r="J38" i="73"/>
  <c r="J38" i="74"/>
  <c r="J37" i="73"/>
  <c r="J37" i="74"/>
  <c r="J36" i="73"/>
  <c r="J36" i="74"/>
  <c r="J35" i="73"/>
  <c r="J35" i="74" s="1"/>
  <c r="J34" i="73"/>
  <c r="J34" i="74" s="1"/>
  <c r="J33" i="73"/>
  <c r="J33" i="74"/>
  <c r="J32" i="73"/>
  <c r="J32" i="74"/>
  <c r="J31" i="73"/>
  <c r="J31" i="74"/>
  <c r="J30" i="73"/>
  <c r="J30" i="74"/>
  <c r="K30" i="74" s="1"/>
  <c r="J29" i="73"/>
  <c r="J29" i="74" s="1"/>
  <c r="J28" i="73"/>
  <c r="J28" i="74" s="1"/>
  <c r="J27" i="73"/>
  <c r="J27" i="74"/>
  <c r="J26" i="73"/>
  <c r="J26" i="74"/>
  <c r="J25" i="73"/>
  <c r="J25" i="74"/>
  <c r="J24" i="73"/>
  <c r="J24" i="74"/>
  <c r="J23" i="73"/>
  <c r="J23" i="74" s="1"/>
  <c r="K23" i="74" s="1"/>
  <c r="J22" i="73"/>
  <c r="J22" i="74" s="1"/>
  <c r="K22" i="74" s="1"/>
  <c r="J21" i="73"/>
  <c r="J21" i="74"/>
  <c r="J20" i="73"/>
  <c r="J20" i="74"/>
  <c r="J19" i="73"/>
  <c r="J19" i="74"/>
  <c r="J18" i="73"/>
  <c r="J18" i="74"/>
  <c r="J17" i="73"/>
  <c r="J17" i="74" s="1"/>
  <c r="J16" i="73"/>
  <c r="J16" i="74" s="1"/>
  <c r="J15" i="73"/>
  <c r="J15" i="74"/>
  <c r="J14" i="73"/>
  <c r="J14" i="74"/>
  <c r="J13" i="73"/>
  <c r="J13" i="74"/>
  <c r="J12" i="73"/>
  <c r="J12" i="74"/>
  <c r="J11" i="73"/>
  <c r="J11" i="74" s="1"/>
  <c r="J10" i="73"/>
  <c r="J10" i="74" s="1"/>
  <c r="K10" i="74" s="1"/>
  <c r="L10" i="74" s="1"/>
  <c r="J9" i="73"/>
  <c r="J9" i="74"/>
  <c r="J8" i="73"/>
  <c r="J8" i="74"/>
  <c r="K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K57" i="52" s="1"/>
  <c r="L57" i="52" s="1"/>
  <c r="I57" i="52"/>
  <c r="H58" i="52"/>
  <c r="I58" i="52"/>
  <c r="H59" i="52"/>
  <c r="I59" i="52"/>
  <c r="C56" i="52"/>
  <c r="C57" i="52"/>
  <c r="C58" i="52"/>
  <c r="I55" i="52"/>
  <c r="H55" i="52"/>
  <c r="K55" i="52" s="1"/>
  <c r="C55" i="52"/>
  <c r="H9" i="52"/>
  <c r="V9" i="52" s="1"/>
  <c r="I9" i="52"/>
  <c r="H10" i="52"/>
  <c r="I10" i="52"/>
  <c r="H11" i="52"/>
  <c r="I11" i="52"/>
  <c r="H12" i="52"/>
  <c r="I12" i="52"/>
  <c r="H13" i="52"/>
  <c r="I13" i="52"/>
  <c r="H14" i="52"/>
  <c r="I14" i="52"/>
  <c r="K14" i="52" s="1"/>
  <c r="H15" i="52"/>
  <c r="V15" i="52" s="1"/>
  <c r="W15" i="52" s="1"/>
  <c r="I15" i="52"/>
  <c r="H16" i="52"/>
  <c r="I16" i="52"/>
  <c r="H17" i="52"/>
  <c r="I17" i="52"/>
  <c r="H18" i="52"/>
  <c r="I18" i="52"/>
  <c r="H19" i="52"/>
  <c r="I19" i="52"/>
  <c r="H20" i="52"/>
  <c r="V20" i="52" s="1"/>
  <c r="W20" i="52" s="1"/>
  <c r="I20" i="52"/>
  <c r="K20" i="52" s="1"/>
  <c r="H21" i="52"/>
  <c r="V21" i="52" s="1"/>
  <c r="W21" i="52" s="1"/>
  <c r="I21" i="52"/>
  <c r="H22" i="52"/>
  <c r="I22" i="52"/>
  <c r="H23" i="52"/>
  <c r="I23" i="52"/>
  <c r="H24" i="52"/>
  <c r="I24" i="52"/>
  <c r="H25" i="52"/>
  <c r="I25" i="52"/>
  <c r="H26" i="52"/>
  <c r="I26" i="52"/>
  <c r="K26" i="52" s="1"/>
  <c r="H27" i="52"/>
  <c r="V27" i="52" s="1"/>
  <c r="W27" i="52" s="1"/>
  <c r="I27" i="52"/>
  <c r="H28" i="52"/>
  <c r="I28" i="52"/>
  <c r="H29" i="52"/>
  <c r="I29" i="52"/>
  <c r="H30" i="52"/>
  <c r="I30" i="52"/>
  <c r="H31" i="52"/>
  <c r="I31" i="52"/>
  <c r="H32" i="52"/>
  <c r="V32" i="52" s="1"/>
  <c r="W32" i="52" s="1"/>
  <c r="I32" i="52"/>
  <c r="H33" i="52"/>
  <c r="V33" i="52" s="1"/>
  <c r="I33" i="52"/>
  <c r="H34" i="52"/>
  <c r="I34" i="52"/>
  <c r="H35" i="52"/>
  <c r="I35" i="52"/>
  <c r="H36" i="52"/>
  <c r="I36" i="52"/>
  <c r="H37" i="52"/>
  <c r="I37" i="52"/>
  <c r="H38" i="52"/>
  <c r="I38" i="52"/>
  <c r="K38" i="52" s="1"/>
  <c r="H39" i="52"/>
  <c r="V39" i="52" s="1"/>
  <c r="I39" i="52"/>
  <c r="H40" i="52"/>
  <c r="I40" i="52"/>
  <c r="H41" i="52"/>
  <c r="I41" i="52"/>
  <c r="H42" i="52"/>
  <c r="I42" i="52"/>
  <c r="H43" i="52"/>
  <c r="I43" i="52"/>
  <c r="H44" i="52"/>
  <c r="V44" i="52" s="1"/>
  <c r="W44" i="52" s="1"/>
  <c r="I44" i="52"/>
  <c r="K44" i="52" s="1"/>
  <c r="L44" i="52" s="1"/>
  <c r="H45" i="52"/>
  <c r="V45" i="52" s="1"/>
  <c r="I45" i="52"/>
  <c r="H46" i="52"/>
  <c r="I46" i="52"/>
  <c r="H47" i="52"/>
  <c r="I47" i="52"/>
  <c r="H48" i="52"/>
  <c r="I48" i="52"/>
  <c r="C9" i="52"/>
  <c r="C10" i="52"/>
  <c r="C11" i="52"/>
  <c r="C12" i="52"/>
  <c r="Q12" i="52" s="1"/>
  <c r="C13" i="52"/>
  <c r="Q13" i="52" s="1"/>
  <c r="C14" i="52"/>
  <c r="C15" i="52"/>
  <c r="C16" i="52"/>
  <c r="C17" i="52"/>
  <c r="C18" i="52"/>
  <c r="C19" i="52"/>
  <c r="C20" i="52"/>
  <c r="C21" i="52"/>
  <c r="C22" i="52"/>
  <c r="C23" i="52"/>
  <c r="C24" i="52"/>
  <c r="Q24" i="52" s="1"/>
  <c r="C25" i="52"/>
  <c r="Q25" i="52" s="1"/>
  <c r="C26" i="52"/>
  <c r="C27" i="52"/>
  <c r="C28" i="52"/>
  <c r="C29" i="52"/>
  <c r="C30" i="52"/>
  <c r="C31" i="52"/>
  <c r="C32" i="52"/>
  <c r="C33" i="52"/>
  <c r="C34" i="52"/>
  <c r="C35" i="52"/>
  <c r="C36" i="52"/>
  <c r="Q36" i="52" s="1"/>
  <c r="C37" i="52"/>
  <c r="Q37" i="52" s="1"/>
  <c r="C38" i="52"/>
  <c r="C39" i="52"/>
  <c r="C40" i="52"/>
  <c r="C41" i="52"/>
  <c r="C42" i="52"/>
  <c r="C43" i="52"/>
  <c r="C44" i="52"/>
  <c r="C45" i="52"/>
  <c r="C46" i="52"/>
  <c r="C47" i="52"/>
  <c r="C48" i="52"/>
  <c r="Q48" i="52" s="1"/>
  <c r="I8" i="52"/>
  <c r="K8" i="52" s="1"/>
  <c r="H8" i="52"/>
  <c r="C8" i="52"/>
  <c r="J92" i="72"/>
  <c r="J83" i="52"/>
  <c r="J91" i="72"/>
  <c r="J82" i="52" s="1"/>
  <c r="J90" i="72"/>
  <c r="J81" i="52" s="1"/>
  <c r="J78" i="72"/>
  <c r="J68" i="52"/>
  <c r="J77" i="72"/>
  <c r="J67" i="52"/>
  <c r="K67" i="52" s="1"/>
  <c r="L67" i="52" s="1"/>
  <c r="J76" i="72"/>
  <c r="J66" i="52"/>
  <c r="K66" i="52" s="1"/>
  <c r="J64" i="72"/>
  <c r="J59" i="52"/>
  <c r="J63" i="72"/>
  <c r="J58" i="52" s="1"/>
  <c r="J62" i="72"/>
  <c r="J57" i="52" s="1"/>
  <c r="J61" i="72"/>
  <c r="J56" i="52"/>
  <c r="J60" i="72"/>
  <c r="J55" i="52"/>
  <c r="J48" i="72"/>
  <c r="J48" i="52"/>
  <c r="K48" i="52" s="1"/>
  <c r="J47" i="72"/>
  <c r="J47" i="52"/>
  <c r="K47" i="52" s="1"/>
  <c r="L47" i="52" s="1"/>
  <c r="J46" i="72"/>
  <c r="J46" i="52" s="1"/>
  <c r="J45" i="72"/>
  <c r="J45" i="52" s="1"/>
  <c r="J44" i="72"/>
  <c r="J44" i="52"/>
  <c r="J43" i="72"/>
  <c r="J43" i="52"/>
  <c r="J42" i="72"/>
  <c r="J42" i="52"/>
  <c r="K42" i="52" s="1"/>
  <c r="J41" i="72"/>
  <c r="J41" i="52"/>
  <c r="K41" i="52" s="1"/>
  <c r="J40" i="72"/>
  <c r="J40" i="52" s="1"/>
  <c r="K40" i="52" s="1"/>
  <c r="L40" i="52" s="1"/>
  <c r="J39" i="72"/>
  <c r="J39" i="52" s="1"/>
  <c r="K39" i="52" s="1"/>
  <c r="J38" i="72"/>
  <c r="J38" i="52"/>
  <c r="J37" i="72"/>
  <c r="J37" i="52"/>
  <c r="J36" i="72"/>
  <c r="J36" i="52"/>
  <c r="J35" i="72"/>
  <c r="J35" i="52"/>
  <c r="J34" i="72"/>
  <c r="J34" i="52" s="1"/>
  <c r="J33" i="72"/>
  <c r="J33" i="52" s="1"/>
  <c r="K33" i="52" s="1"/>
  <c r="J32" i="72"/>
  <c r="J32" i="52"/>
  <c r="J31" i="72"/>
  <c r="J31" i="52"/>
  <c r="J30" i="72"/>
  <c r="J30" i="52"/>
  <c r="J29" i="72"/>
  <c r="J29" i="52"/>
  <c r="J28" i="72"/>
  <c r="J28" i="52" s="1"/>
  <c r="J27" i="72"/>
  <c r="J27" i="52" s="1"/>
  <c r="K27" i="52" s="1"/>
  <c r="J26" i="72"/>
  <c r="J26" i="52"/>
  <c r="J25" i="72"/>
  <c r="J25" i="52"/>
  <c r="K25" i="52" s="1"/>
  <c r="J24" i="72"/>
  <c r="J24" i="52"/>
  <c r="J23" i="72"/>
  <c r="J23" i="52"/>
  <c r="J22" i="72"/>
  <c r="J22" i="52" s="1"/>
  <c r="J21" i="72"/>
  <c r="J21" i="52" s="1"/>
  <c r="J20" i="72"/>
  <c r="J20" i="52"/>
  <c r="J19" i="72"/>
  <c r="J19" i="52"/>
  <c r="K19" i="52" s="1"/>
  <c r="J18" i="72"/>
  <c r="J18" i="52"/>
  <c r="K18" i="52" s="1"/>
  <c r="J17" i="72"/>
  <c r="J17" i="52"/>
  <c r="J16" i="72"/>
  <c r="J16" i="52" s="1"/>
  <c r="J15" i="72"/>
  <c r="J15" i="52" s="1"/>
  <c r="J14" i="72"/>
  <c r="J14" i="52"/>
  <c r="J13" i="72"/>
  <c r="J13" i="52"/>
  <c r="J12" i="72"/>
  <c r="J12" i="52"/>
  <c r="K12" i="52" s="1"/>
  <c r="J11" i="72"/>
  <c r="J11" i="52"/>
  <c r="K11" i="52" s="1"/>
  <c r="J10" i="72"/>
  <c r="J10" i="52" s="1"/>
  <c r="J9" i="72"/>
  <c r="J9" i="52" s="1"/>
  <c r="J8" i="72"/>
  <c r="J8" i="52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K58" i="50" s="1"/>
  <c r="L58" i="50" s="1"/>
  <c r="H59" i="50"/>
  <c r="I59" i="50"/>
  <c r="C56" i="50"/>
  <c r="C57" i="50"/>
  <c r="C58" i="50"/>
  <c r="C59" i="50"/>
  <c r="I55" i="50"/>
  <c r="H55" i="50"/>
  <c r="C55" i="50"/>
  <c r="H9" i="50"/>
  <c r="I9" i="50"/>
  <c r="H10" i="50"/>
  <c r="V10" i="50" s="1"/>
  <c r="W10" i="50" s="1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K25" i="50" s="1"/>
  <c r="L25" i="50" s="1"/>
  <c r="H26" i="50"/>
  <c r="I26" i="50"/>
  <c r="H27" i="50"/>
  <c r="I27" i="50"/>
  <c r="H28" i="50"/>
  <c r="I28" i="50"/>
  <c r="H29" i="50"/>
  <c r="I29" i="50"/>
  <c r="H30" i="50"/>
  <c r="I30" i="50"/>
  <c r="K30" i="50" s="1"/>
  <c r="H31" i="50"/>
  <c r="I31" i="50"/>
  <c r="K31" i="50" s="1"/>
  <c r="L31" i="50" s="1"/>
  <c r="H32" i="50"/>
  <c r="I32" i="50"/>
  <c r="H33" i="50"/>
  <c r="I33" i="50"/>
  <c r="H34" i="50"/>
  <c r="I34" i="50"/>
  <c r="H35" i="50"/>
  <c r="I35" i="50"/>
  <c r="H36" i="50"/>
  <c r="I36" i="50"/>
  <c r="H37" i="50"/>
  <c r="I37" i="50"/>
  <c r="K37" i="50" s="1"/>
  <c r="L37" i="50" s="1"/>
  <c r="H38" i="50"/>
  <c r="I38" i="50"/>
  <c r="H39" i="50"/>
  <c r="I39" i="50"/>
  <c r="H40" i="50"/>
  <c r="I40" i="50"/>
  <c r="H41" i="50"/>
  <c r="I41" i="50"/>
  <c r="H42" i="50"/>
  <c r="I42" i="50"/>
  <c r="K42" i="50" s="1"/>
  <c r="H43" i="50"/>
  <c r="I43" i="50"/>
  <c r="K43" i="50" s="1"/>
  <c r="L43" i="50" s="1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/>
  <c r="J76" i="71"/>
  <c r="J66" i="50"/>
  <c r="J64" i="71"/>
  <c r="J59" i="50"/>
  <c r="J63" i="71"/>
  <c r="J58" i="50" s="1"/>
  <c r="J62" i="71"/>
  <c r="J57" i="50" s="1"/>
  <c r="J61" i="71"/>
  <c r="J56" i="50" s="1"/>
  <c r="J60" i="71"/>
  <c r="J55" i="50"/>
  <c r="J48" i="71"/>
  <c r="J48" i="50"/>
  <c r="J47" i="71"/>
  <c r="J47" i="50"/>
  <c r="K47" i="50" s="1"/>
  <c r="L47" i="50" s="1"/>
  <c r="J46" i="71"/>
  <c r="J46" i="50" s="1"/>
  <c r="K46" i="50" s="1"/>
  <c r="J45" i="71"/>
  <c r="J45" i="50" s="1"/>
  <c r="J44" i="71"/>
  <c r="J44" i="50" s="1"/>
  <c r="J43" i="71"/>
  <c r="J43" i="50"/>
  <c r="J42" i="71"/>
  <c r="J42" i="50"/>
  <c r="J41" i="71"/>
  <c r="J41" i="50"/>
  <c r="J40" i="71"/>
  <c r="J40" i="50" s="1"/>
  <c r="K40" i="50" s="1"/>
  <c r="J39" i="71"/>
  <c r="J39" i="50" s="1"/>
  <c r="J38" i="71"/>
  <c r="J38" i="50" s="1"/>
  <c r="K38" i="50" s="1"/>
  <c r="J37" i="71"/>
  <c r="J37" i="50"/>
  <c r="J36" i="71"/>
  <c r="J36" i="50"/>
  <c r="J35" i="71"/>
  <c r="J35" i="50" s="1"/>
  <c r="J34" i="71"/>
  <c r="J34" i="50" s="1"/>
  <c r="J33" i="71"/>
  <c r="J33" i="50" s="1"/>
  <c r="J32" i="71"/>
  <c r="J32" i="50" s="1"/>
  <c r="J31" i="71"/>
  <c r="J31" i="50"/>
  <c r="J30" i="71"/>
  <c r="J30" i="50"/>
  <c r="J29" i="71"/>
  <c r="J29" i="50"/>
  <c r="J28" i="71"/>
  <c r="J28" i="50" s="1"/>
  <c r="J27" i="71"/>
  <c r="J27" i="50" s="1"/>
  <c r="J26" i="71"/>
  <c r="J26" i="50" s="1"/>
  <c r="J25" i="71"/>
  <c r="J25" i="50"/>
  <c r="J24" i="71"/>
  <c r="J24" i="50"/>
  <c r="J23" i="71"/>
  <c r="J23" i="50" s="1"/>
  <c r="J22" i="71"/>
  <c r="J22" i="50" s="1"/>
  <c r="J21" i="71"/>
  <c r="J21" i="50" s="1"/>
  <c r="J20" i="71"/>
  <c r="J20" i="50" s="1"/>
  <c r="J19" i="71"/>
  <c r="J19" i="50"/>
  <c r="K19" i="50" s="1"/>
  <c r="L19" i="50" s="1"/>
  <c r="J18" i="71"/>
  <c r="J18" i="50"/>
  <c r="K18" i="50"/>
  <c r="L18" i="50" s="1"/>
  <c r="J17" i="71"/>
  <c r="J17" i="50" s="1"/>
  <c r="K17" i="50" s="1"/>
  <c r="L17" i="50" s="1"/>
  <c r="J16" i="71"/>
  <c r="J16" i="50"/>
  <c r="J15" i="71"/>
  <c r="J15" i="50" s="1"/>
  <c r="J14" i="71"/>
  <c r="J14" i="50"/>
  <c r="J13" i="71"/>
  <c r="J13" i="50" s="1"/>
  <c r="J12" i="71"/>
  <c r="J12" i="50" s="1"/>
  <c r="J11" i="71"/>
  <c r="J11" i="50" s="1"/>
  <c r="J10" i="71"/>
  <c r="J10" i="50"/>
  <c r="J9" i="71"/>
  <c r="J9" i="50" s="1"/>
  <c r="J8" i="71"/>
  <c r="J8" i="50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K55" i="48" s="1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K19" i="48" s="1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K31" i="48" s="1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K43" i="48" s="1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/>
  <c r="J40" i="70"/>
  <c r="J40" i="48" s="1"/>
  <c r="J39" i="70"/>
  <c r="J39" i="48"/>
  <c r="J38" i="70"/>
  <c r="J38" i="48" s="1"/>
  <c r="J37" i="70"/>
  <c r="J37" i="48" s="1"/>
  <c r="J36" i="70"/>
  <c r="J36" i="48" s="1"/>
  <c r="J35" i="70"/>
  <c r="J35" i="48"/>
  <c r="J34" i="70"/>
  <c r="J34" i="48" s="1"/>
  <c r="J33" i="70"/>
  <c r="J33" i="48" s="1"/>
  <c r="K33" i="48" s="1"/>
  <c r="J32" i="70"/>
  <c r="J32" i="48" s="1"/>
  <c r="J31" i="70"/>
  <c r="J31" i="48" s="1"/>
  <c r="J30" i="70"/>
  <c r="J30" i="48" s="1"/>
  <c r="J29" i="70"/>
  <c r="J29" i="48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/>
  <c r="J22" i="70"/>
  <c r="J22" i="48" s="1"/>
  <c r="J21" i="70"/>
  <c r="J21" i="48"/>
  <c r="J20" i="70"/>
  <c r="J20" i="48" s="1"/>
  <c r="J19" i="70"/>
  <c r="J19" i="48" s="1"/>
  <c r="J18" i="70"/>
  <c r="J18" i="48" s="1"/>
  <c r="J17" i="70"/>
  <c r="J17" i="48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/>
  <c r="J91" i="69"/>
  <c r="J82" i="46" s="1"/>
  <c r="J90" i="69"/>
  <c r="J81" i="46"/>
  <c r="J78" i="69"/>
  <c r="J68" i="46"/>
  <c r="J77" i="69"/>
  <c r="J67" i="46" s="1"/>
  <c r="J76" i="69"/>
  <c r="J66" i="46" s="1"/>
  <c r="J64" i="69"/>
  <c r="J59" i="46"/>
  <c r="K59" i="46" s="1"/>
  <c r="J63" i="69"/>
  <c r="J58" i="46" s="1"/>
  <c r="K58" i="46" s="1"/>
  <c r="J62" i="69"/>
  <c r="J57" i="46"/>
  <c r="J61" i="69"/>
  <c r="J56" i="46"/>
  <c r="J60" i="69"/>
  <c r="J55" i="46" s="1"/>
  <c r="J48" i="69"/>
  <c r="J48" i="46" s="1"/>
  <c r="J47" i="69"/>
  <c r="J47" i="46"/>
  <c r="J46" i="69"/>
  <c r="J46" i="46" s="1"/>
  <c r="J45" i="69"/>
  <c r="J45" i="46"/>
  <c r="J44" i="69"/>
  <c r="J44" i="46"/>
  <c r="J43" i="69"/>
  <c r="J43" i="46" s="1"/>
  <c r="J42" i="69"/>
  <c r="J42" i="46" s="1"/>
  <c r="J41" i="69"/>
  <c r="J41" i="46"/>
  <c r="J40" i="69"/>
  <c r="J40" i="46"/>
  <c r="J39" i="69"/>
  <c r="J39" i="46"/>
  <c r="J38" i="69"/>
  <c r="J38" i="46"/>
  <c r="J37" i="69"/>
  <c r="J37" i="46" s="1"/>
  <c r="J36" i="69"/>
  <c r="J36" i="46" s="1"/>
  <c r="J35" i="69"/>
  <c r="J35" i="46"/>
  <c r="J34" i="69"/>
  <c r="J34" i="46" s="1"/>
  <c r="J33" i="69"/>
  <c r="J33" i="46"/>
  <c r="J32" i="69"/>
  <c r="J32" i="46"/>
  <c r="J31" i="69"/>
  <c r="J31" i="46" s="1"/>
  <c r="J30" i="69"/>
  <c r="J30" i="46" s="1"/>
  <c r="J29" i="69"/>
  <c r="J29" i="46"/>
  <c r="J28" i="69"/>
  <c r="J28" i="46"/>
  <c r="J27" i="69"/>
  <c r="J27" i="46"/>
  <c r="J26" i="69"/>
  <c r="J26" i="46"/>
  <c r="J25" i="69"/>
  <c r="J25" i="46" s="1"/>
  <c r="J24" i="69"/>
  <c r="J24" i="46" s="1"/>
  <c r="J23" i="69"/>
  <c r="J23" i="46"/>
  <c r="J22" i="69"/>
  <c r="J22" i="46" s="1"/>
  <c r="J21" i="69"/>
  <c r="J21" i="46"/>
  <c r="J20" i="69"/>
  <c r="J20" i="46"/>
  <c r="J19" i="69"/>
  <c r="J19" i="46" s="1"/>
  <c r="J18" i="69"/>
  <c r="J18" i="46" s="1"/>
  <c r="J17" i="69"/>
  <c r="J17" i="46"/>
  <c r="J16" i="69"/>
  <c r="J16" i="46" s="1"/>
  <c r="K16" i="46" s="1"/>
  <c r="J15" i="69"/>
  <c r="J15" i="46"/>
  <c r="J14" i="69"/>
  <c r="J14" i="46"/>
  <c r="J13" i="69"/>
  <c r="J13" i="46" s="1"/>
  <c r="J12" i="69"/>
  <c r="J12" i="46" s="1"/>
  <c r="J11" i="69"/>
  <c r="J11" i="46"/>
  <c r="J10" i="69"/>
  <c r="J10" i="46"/>
  <c r="J9" i="69"/>
  <c r="J9" i="46"/>
  <c r="J8" i="69"/>
  <c r="J8" i="46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/>
  <c r="J151" i="68"/>
  <c r="J142" i="44" s="1"/>
  <c r="J150" i="68"/>
  <c r="J141" i="44" s="1"/>
  <c r="J138" i="68"/>
  <c r="J128" i="44" s="1"/>
  <c r="J137" i="68"/>
  <c r="J127" i="44"/>
  <c r="J136" i="68"/>
  <c r="J126" i="44" s="1"/>
  <c r="J124" i="68"/>
  <c r="J119" i="44"/>
  <c r="J123" i="68"/>
  <c r="J118" i="44" s="1"/>
  <c r="J122" i="68"/>
  <c r="J117" i="44" s="1"/>
  <c r="J121" i="68"/>
  <c r="J116" i="44" s="1"/>
  <c r="J120" i="68"/>
  <c r="J115" i="44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/>
  <c r="J102" i="68"/>
  <c r="J102" i="44" s="1"/>
  <c r="J101" i="68"/>
  <c r="J101" i="44"/>
  <c r="J100" i="68"/>
  <c r="J100" i="44" s="1"/>
  <c r="J99" i="68"/>
  <c r="J99" i="44" s="1"/>
  <c r="J98" i="68"/>
  <c r="J98" i="44" s="1"/>
  <c r="J97" i="68"/>
  <c r="J97" i="44"/>
  <c r="J96" i="68"/>
  <c r="J96" i="44" s="1"/>
  <c r="J95" i="68"/>
  <c r="J95" i="44"/>
  <c r="J94" i="68"/>
  <c r="J94" i="44" s="1"/>
  <c r="J93" i="68"/>
  <c r="J93" i="44" s="1"/>
  <c r="J92" i="68"/>
  <c r="J92" i="44" s="1"/>
  <c r="J91" i="68"/>
  <c r="J91" i="44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/>
  <c r="J84" i="68"/>
  <c r="J84" i="44" s="1"/>
  <c r="J83" i="68"/>
  <c r="J83" i="44"/>
  <c r="J82" i="68"/>
  <c r="J82" i="44" s="1"/>
  <c r="J81" i="68"/>
  <c r="J81" i="44" s="1"/>
  <c r="J80" i="68"/>
  <c r="J80" i="44" s="1"/>
  <c r="J79" i="68"/>
  <c r="J79" i="44"/>
  <c r="J78" i="68"/>
  <c r="J78" i="44" s="1"/>
  <c r="J77" i="68"/>
  <c r="J77" i="44"/>
  <c r="J76" i="68"/>
  <c r="J76" i="44" s="1"/>
  <c r="J75" i="68"/>
  <c r="J75" i="44" s="1"/>
  <c r="J74" i="68"/>
  <c r="J74" i="44" s="1"/>
  <c r="J73" i="68"/>
  <c r="J73" i="44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/>
  <c r="J66" i="68"/>
  <c r="J66" i="44" s="1"/>
  <c r="J65" i="68"/>
  <c r="J65" i="44"/>
  <c r="J64" i="68"/>
  <c r="J64" i="44" s="1"/>
  <c r="J63" i="68"/>
  <c r="J63" i="44" s="1"/>
  <c r="J62" i="68"/>
  <c r="J62" i="44" s="1"/>
  <c r="J61" i="68"/>
  <c r="J61" i="44"/>
  <c r="J60" i="68"/>
  <c r="J60" i="44" s="1"/>
  <c r="J59" i="68"/>
  <c r="J59" i="44"/>
  <c r="J58" i="68"/>
  <c r="J58" i="44" s="1"/>
  <c r="J57" i="68"/>
  <c r="J57" i="44" s="1"/>
  <c r="J56" i="68"/>
  <c r="J56" i="44" s="1"/>
  <c r="J55" i="68"/>
  <c r="J55" i="44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/>
  <c r="J48" i="68"/>
  <c r="J48" i="44" s="1"/>
  <c r="J47" i="68"/>
  <c r="J47" i="44"/>
  <c r="K47" i="44" s="1"/>
  <c r="J46" i="68"/>
  <c r="J46" i="44" s="1"/>
  <c r="J45" i="68"/>
  <c r="J45" i="44" s="1"/>
  <c r="J44" i="68"/>
  <c r="J44" i="44" s="1"/>
  <c r="J43" i="68"/>
  <c r="J43" i="44"/>
  <c r="J42" i="68"/>
  <c r="J42" i="44" s="1"/>
  <c r="J41" i="68"/>
  <c r="J41" i="44"/>
  <c r="J40" i="68"/>
  <c r="J40" i="44" s="1"/>
  <c r="J39" i="68"/>
  <c r="J39" i="44" s="1"/>
  <c r="J38" i="68"/>
  <c r="J38" i="44" s="1"/>
  <c r="J37" i="68"/>
  <c r="J37" i="44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/>
  <c r="J30" i="68"/>
  <c r="J30" i="44" s="1"/>
  <c r="J29" i="68"/>
  <c r="J29" i="44"/>
  <c r="K29" i="44" s="1"/>
  <c r="J28" i="68"/>
  <c r="J28" i="44" s="1"/>
  <c r="K28" i="44" s="1"/>
  <c r="J27" i="68"/>
  <c r="J27" i="44" s="1"/>
  <c r="J26" i="68"/>
  <c r="J26" i="44" s="1"/>
  <c r="J25" i="68"/>
  <c r="J25" i="44"/>
  <c r="J24" i="68"/>
  <c r="J24" i="44" s="1"/>
  <c r="J23" i="68"/>
  <c r="J23" i="44"/>
  <c r="J22" i="68"/>
  <c r="J22" i="44" s="1"/>
  <c r="J21" i="68"/>
  <c r="J21" i="44" s="1"/>
  <c r="J20" i="68"/>
  <c r="J20" i="44" s="1"/>
  <c r="J19" i="68"/>
  <c r="J19" i="44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/>
  <c r="J12" i="68"/>
  <c r="J12" i="44" s="1"/>
  <c r="J11" i="68"/>
  <c r="J11" i="44"/>
  <c r="K11" i="44" s="1"/>
  <c r="J10" i="68"/>
  <c r="J10" i="44" s="1"/>
  <c r="K10" i="44" s="1"/>
  <c r="J9" i="68"/>
  <c r="J9" i="44" s="1"/>
  <c r="K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K66" i="42" s="1"/>
  <c r="C66" i="42"/>
  <c r="C55" i="42"/>
  <c r="H56" i="42"/>
  <c r="I56" i="42"/>
  <c r="H57" i="42"/>
  <c r="I57" i="42"/>
  <c r="H58" i="42"/>
  <c r="I58" i="42"/>
  <c r="H59" i="42"/>
  <c r="I59" i="42"/>
  <c r="K59" i="42" s="1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V12" i="42" s="1"/>
  <c r="I12" i="42"/>
  <c r="H13" i="42"/>
  <c r="I13" i="42"/>
  <c r="H14" i="42"/>
  <c r="I14" i="42"/>
  <c r="H15" i="42"/>
  <c r="I15" i="42"/>
  <c r="H16" i="42"/>
  <c r="I16" i="42"/>
  <c r="H17" i="42"/>
  <c r="I17" i="42"/>
  <c r="H18" i="42"/>
  <c r="V18" i="42" s="1"/>
  <c r="I18" i="42"/>
  <c r="H19" i="42"/>
  <c r="I19" i="42"/>
  <c r="H20" i="42"/>
  <c r="I20" i="42"/>
  <c r="H21" i="42"/>
  <c r="I21" i="42"/>
  <c r="H22" i="42"/>
  <c r="I22" i="42"/>
  <c r="H23" i="42"/>
  <c r="I23" i="42"/>
  <c r="H24" i="42"/>
  <c r="V24" i="42" s="1"/>
  <c r="I24" i="42"/>
  <c r="H25" i="42"/>
  <c r="I25" i="42"/>
  <c r="H26" i="42"/>
  <c r="I26" i="42"/>
  <c r="H27" i="42"/>
  <c r="I27" i="42"/>
  <c r="H28" i="42"/>
  <c r="I28" i="42"/>
  <c r="H29" i="42"/>
  <c r="I29" i="42"/>
  <c r="H30" i="42"/>
  <c r="V30" i="42" s="1"/>
  <c r="I30" i="42"/>
  <c r="H31" i="42"/>
  <c r="I31" i="42"/>
  <c r="H32" i="42"/>
  <c r="I32" i="42"/>
  <c r="H33" i="42"/>
  <c r="I33" i="42"/>
  <c r="H34" i="42"/>
  <c r="I34" i="42"/>
  <c r="H35" i="42"/>
  <c r="I35" i="42"/>
  <c r="H36" i="42"/>
  <c r="V36" i="42" s="1"/>
  <c r="I36" i="42"/>
  <c r="H37" i="42"/>
  <c r="I37" i="42"/>
  <c r="H38" i="42"/>
  <c r="I38" i="42"/>
  <c r="H39" i="42"/>
  <c r="I39" i="42"/>
  <c r="H40" i="42"/>
  <c r="I40" i="42"/>
  <c r="H41" i="42"/>
  <c r="I41" i="42"/>
  <c r="H42" i="42"/>
  <c r="V42" i="42" s="1"/>
  <c r="I42" i="42"/>
  <c r="H43" i="42"/>
  <c r="I43" i="42"/>
  <c r="H44" i="42"/>
  <c r="I44" i="42"/>
  <c r="H45" i="42"/>
  <c r="I45" i="42"/>
  <c r="H46" i="42"/>
  <c r="I46" i="42"/>
  <c r="H47" i="42"/>
  <c r="I47" i="42"/>
  <c r="H48" i="42"/>
  <c r="V48" i="42" s="1"/>
  <c r="I48" i="42"/>
  <c r="C9" i="42"/>
  <c r="C10" i="42"/>
  <c r="C11" i="42"/>
  <c r="C12" i="42"/>
  <c r="C13" i="42"/>
  <c r="C14" i="42"/>
  <c r="C15" i="42"/>
  <c r="C16" i="42"/>
  <c r="C17" i="42"/>
  <c r="C18" i="42"/>
  <c r="C19" i="42"/>
  <c r="Q19" i="42" s="1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Q43" i="42" s="1"/>
  <c r="C44" i="42"/>
  <c r="C45" i="42"/>
  <c r="C46" i="42"/>
  <c r="C47" i="42"/>
  <c r="I8" i="42"/>
  <c r="H8" i="42"/>
  <c r="C8" i="42"/>
  <c r="C8" i="40"/>
  <c r="J92" i="67"/>
  <c r="J83" i="42"/>
  <c r="K83" i="42" s="1"/>
  <c r="J91" i="67"/>
  <c r="J82" i="42"/>
  <c r="K82" i="42" s="1"/>
  <c r="J90" i="67"/>
  <c r="J81" i="42"/>
  <c r="J78" i="67"/>
  <c r="J68" i="42" s="1"/>
  <c r="J77" i="67"/>
  <c r="J67" i="42"/>
  <c r="J76" i="67"/>
  <c r="J66" i="42" s="1"/>
  <c r="J64" i="67"/>
  <c r="J59" i="42"/>
  <c r="J63" i="67"/>
  <c r="J58" i="42"/>
  <c r="J62" i="67"/>
  <c r="J57" i="42"/>
  <c r="J61" i="67"/>
  <c r="J56" i="42" s="1"/>
  <c r="J60" i="67"/>
  <c r="J55" i="42"/>
  <c r="J48" i="67"/>
  <c r="J48" i="42"/>
  <c r="J47" i="67"/>
  <c r="J47" i="42"/>
  <c r="J46" i="67"/>
  <c r="J46" i="42"/>
  <c r="K46" i="42" s="1"/>
  <c r="J45" i="67"/>
  <c r="J45" i="42"/>
  <c r="J44" i="67"/>
  <c r="J44" i="42" s="1"/>
  <c r="K44" i="42" s="1"/>
  <c r="J43" i="67"/>
  <c r="J43" i="42"/>
  <c r="J42" i="67"/>
  <c r="J42" i="42"/>
  <c r="J41" i="67"/>
  <c r="J41" i="42"/>
  <c r="J40" i="67"/>
  <c r="J40" i="42"/>
  <c r="J39" i="67"/>
  <c r="J39" i="42" s="1"/>
  <c r="J38" i="67"/>
  <c r="J38" i="42" s="1"/>
  <c r="K38" i="42" s="1"/>
  <c r="J37" i="67"/>
  <c r="J37" i="42"/>
  <c r="K37" i="42" s="1"/>
  <c r="J36" i="67"/>
  <c r="J36" i="42" s="1"/>
  <c r="J35" i="67"/>
  <c r="J35" i="42"/>
  <c r="J34" i="67"/>
  <c r="J34" i="42"/>
  <c r="J33" i="67"/>
  <c r="J33" i="42" s="1"/>
  <c r="J32" i="67"/>
  <c r="J32" i="42" s="1"/>
  <c r="J31" i="67"/>
  <c r="J31" i="42"/>
  <c r="J30" i="67"/>
  <c r="J30" i="42"/>
  <c r="K30" i="42" s="1"/>
  <c r="J29" i="67"/>
  <c r="J29" i="42"/>
  <c r="J28" i="67"/>
  <c r="J28" i="42"/>
  <c r="J27" i="67"/>
  <c r="J27" i="42" s="1"/>
  <c r="J26" i="67"/>
  <c r="J26" i="42" s="1"/>
  <c r="J25" i="67"/>
  <c r="J25" i="42"/>
  <c r="J24" i="67"/>
  <c r="J24" i="42"/>
  <c r="K24" i="42" s="1"/>
  <c r="J23" i="67"/>
  <c r="J23" i="42"/>
  <c r="K23" i="42" s="1"/>
  <c r="J22" i="67"/>
  <c r="J22" i="42"/>
  <c r="J21" i="67"/>
  <c r="J21" i="42" s="1"/>
  <c r="J20" i="67"/>
  <c r="J20" i="42" s="1"/>
  <c r="J19" i="67"/>
  <c r="J19" i="42"/>
  <c r="J18" i="67"/>
  <c r="J18" i="42"/>
  <c r="J17" i="42"/>
  <c r="J16" i="67"/>
  <c r="J16" i="42" s="1"/>
  <c r="J15" i="67"/>
  <c r="J15" i="42" s="1"/>
  <c r="J14" i="67"/>
  <c r="J14" i="42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K13" i="40" s="1"/>
  <c r="H14" i="40"/>
  <c r="I14" i="40"/>
  <c r="H15" i="40"/>
  <c r="I15" i="40"/>
  <c r="H16" i="40"/>
  <c r="I16" i="40"/>
  <c r="H17" i="40"/>
  <c r="I17" i="40"/>
  <c r="H18" i="40"/>
  <c r="I18" i="40"/>
  <c r="H19" i="40"/>
  <c r="I19" i="40"/>
  <c r="K19" i="40" s="1"/>
  <c r="H20" i="40"/>
  <c r="I20" i="40"/>
  <c r="H21" i="40"/>
  <c r="I21" i="40"/>
  <c r="H22" i="40"/>
  <c r="I22" i="40"/>
  <c r="H23" i="40"/>
  <c r="I23" i="40"/>
  <c r="H24" i="40"/>
  <c r="I24" i="40"/>
  <c r="H25" i="40"/>
  <c r="I25" i="40"/>
  <c r="K25" i="40" s="1"/>
  <c r="H26" i="40"/>
  <c r="I26" i="40"/>
  <c r="H27" i="40"/>
  <c r="I27" i="40"/>
  <c r="H28" i="40"/>
  <c r="I28" i="40"/>
  <c r="H29" i="40"/>
  <c r="I29" i="40"/>
  <c r="H30" i="40"/>
  <c r="I30" i="40"/>
  <c r="H31" i="40"/>
  <c r="I31" i="40"/>
  <c r="K31" i="40" s="1"/>
  <c r="H32" i="40"/>
  <c r="I32" i="40"/>
  <c r="H33" i="40"/>
  <c r="I33" i="40"/>
  <c r="H34" i="40"/>
  <c r="I34" i="40"/>
  <c r="H35" i="40"/>
  <c r="I35" i="40"/>
  <c r="H36" i="40"/>
  <c r="I36" i="40"/>
  <c r="H37" i="40"/>
  <c r="I37" i="40"/>
  <c r="K37" i="40" s="1"/>
  <c r="H38" i="40"/>
  <c r="I38" i="40"/>
  <c r="H39" i="40"/>
  <c r="I39" i="40"/>
  <c r="H40" i="40"/>
  <c r="I40" i="40"/>
  <c r="H41" i="40"/>
  <c r="I41" i="40"/>
  <c r="H42" i="40"/>
  <c r="I42" i="40"/>
  <c r="H43" i="40"/>
  <c r="I43" i="40"/>
  <c r="K43" i="40" s="1"/>
  <c r="H44" i="40"/>
  <c r="I44" i="40"/>
  <c r="H45" i="40"/>
  <c r="I45" i="40"/>
  <c r="H46" i="40"/>
  <c r="I46" i="40"/>
  <c r="H47" i="40"/>
  <c r="I47" i="40"/>
  <c r="H48" i="40"/>
  <c r="I48" i="40"/>
  <c r="H49" i="40"/>
  <c r="I49" i="40"/>
  <c r="K49" i="40" s="1"/>
  <c r="H50" i="40"/>
  <c r="I50" i="40"/>
  <c r="H51" i="40"/>
  <c r="I51" i="40"/>
  <c r="H52" i="40"/>
  <c r="I52" i="40"/>
  <c r="H53" i="40"/>
  <c r="I53" i="40"/>
  <c r="H54" i="40"/>
  <c r="I54" i="40"/>
  <c r="H55" i="40"/>
  <c r="I55" i="40"/>
  <c r="K55" i="40" s="1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K67" i="40" s="1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K79" i="40" s="1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K91" i="40" s="1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K103" i="40" s="1"/>
  <c r="H104" i="40"/>
  <c r="I104" i="40"/>
  <c r="H105" i="40"/>
  <c r="I105" i="40"/>
  <c r="H106" i="40"/>
  <c r="I106" i="40"/>
  <c r="H107" i="40"/>
  <c r="I107" i="40"/>
  <c r="I8" i="40"/>
  <c r="H8" i="40"/>
  <c r="K5" i="65"/>
  <c r="K5" i="66"/>
  <c r="J5" i="66"/>
  <c r="J6" i="66"/>
  <c r="J7" i="66"/>
  <c r="J8" i="66"/>
  <c r="J9" i="66"/>
  <c r="C5" i="66"/>
  <c r="C6" i="66"/>
  <c r="C7" i="66"/>
  <c r="C8" i="66"/>
  <c r="O10" i="66"/>
  <c r="N10" i="66"/>
  <c r="I9" i="66"/>
  <c r="L9" i="66" s="1"/>
  <c r="M9" i="66" s="1"/>
  <c r="C9" i="66"/>
  <c r="I8" i="66"/>
  <c r="L8" i="66" s="1"/>
  <c r="M8" i="66" s="1"/>
  <c r="I7" i="66"/>
  <c r="I6" i="66"/>
  <c r="I5" i="66"/>
  <c r="K9" i="65"/>
  <c r="K9" i="66" s="1"/>
  <c r="K8" i="65"/>
  <c r="K8" i="66"/>
  <c r="K7" i="65"/>
  <c r="K7" i="66" s="1"/>
  <c r="L7" i="66" s="1"/>
  <c r="M7" i="66" s="1"/>
  <c r="K6" i="66"/>
  <c r="I19" i="63"/>
  <c r="K19" i="63" s="1"/>
  <c r="L19" i="63" s="1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K143" i="40" s="1"/>
  <c r="J151" i="64"/>
  <c r="J142" i="40" s="1"/>
  <c r="K142" i="40" s="1"/>
  <c r="J150" i="64"/>
  <c r="J141" i="40" s="1"/>
  <c r="J138" i="64"/>
  <c r="J128" i="40"/>
  <c r="J137" i="64"/>
  <c r="J127" i="40"/>
  <c r="J136" i="64"/>
  <c r="J126" i="40"/>
  <c r="J121" i="64"/>
  <c r="J116" i="40" s="1"/>
  <c r="J122" i="64"/>
  <c r="J117" i="40" s="1"/>
  <c r="J123" i="64"/>
  <c r="J118" i="40" s="1"/>
  <c r="J124" i="64"/>
  <c r="J119" i="40"/>
  <c r="K119" i="40" s="1"/>
  <c r="J120" i="64"/>
  <c r="J115" i="40"/>
  <c r="J9" i="64"/>
  <c r="J9" i="40" s="1"/>
  <c r="J10" i="64"/>
  <c r="J10" i="40" s="1"/>
  <c r="J11" i="64"/>
  <c r="J11" i="40" s="1"/>
  <c r="J12" i="64"/>
  <c r="J12" i="40" s="1"/>
  <c r="J13" i="64"/>
  <c r="J13" i="40"/>
  <c r="J14" i="64"/>
  <c r="J14" i="40"/>
  <c r="J15" i="64"/>
  <c r="J15" i="40" s="1"/>
  <c r="J16" i="64"/>
  <c r="J16" i="40" s="1"/>
  <c r="J17" i="64"/>
  <c r="J17" i="40" s="1"/>
  <c r="J18" i="64"/>
  <c r="J18" i="40" s="1"/>
  <c r="J19" i="64"/>
  <c r="J19" i="40"/>
  <c r="J20" i="64"/>
  <c r="J20" i="40"/>
  <c r="J21" i="64"/>
  <c r="J21" i="40"/>
  <c r="J22" i="64"/>
  <c r="J22" i="40" s="1"/>
  <c r="J23" i="64"/>
  <c r="J23" i="40" s="1"/>
  <c r="J24" i="64"/>
  <c r="J24" i="40" s="1"/>
  <c r="J25" i="64"/>
  <c r="J25" i="40"/>
  <c r="J26" i="64"/>
  <c r="J26" i="40"/>
  <c r="J27" i="64"/>
  <c r="J27" i="40"/>
  <c r="J28" i="64"/>
  <c r="J28" i="40" s="1"/>
  <c r="J29" i="64"/>
  <c r="J29" i="40" s="1"/>
  <c r="J30" i="64"/>
  <c r="J30" i="40" s="1"/>
  <c r="J31" i="64"/>
  <c r="J31" i="40"/>
  <c r="J32" i="64"/>
  <c r="J32" i="40"/>
  <c r="J33" i="64"/>
  <c r="J33" i="40" s="1"/>
  <c r="K33" i="40" s="1"/>
  <c r="J34" i="64"/>
  <c r="J34" i="40" s="1"/>
  <c r="J35" i="64"/>
  <c r="J35" i="40" s="1"/>
  <c r="J36" i="64"/>
  <c r="J36" i="40" s="1"/>
  <c r="J37" i="64"/>
  <c r="J37" i="40"/>
  <c r="J38" i="64"/>
  <c r="J38" i="40"/>
  <c r="J39" i="64"/>
  <c r="J39" i="40" s="1"/>
  <c r="J40" i="64"/>
  <c r="J40" i="40" s="1"/>
  <c r="J41" i="64"/>
  <c r="J41" i="40" s="1"/>
  <c r="J42" i="64"/>
  <c r="J42" i="40" s="1"/>
  <c r="J43" i="64"/>
  <c r="J43" i="40"/>
  <c r="J44" i="64"/>
  <c r="J44" i="40"/>
  <c r="J45" i="64"/>
  <c r="J45" i="40" s="1"/>
  <c r="J46" i="64"/>
  <c r="J46" i="40" s="1"/>
  <c r="J47" i="64"/>
  <c r="J47" i="40" s="1"/>
  <c r="J48" i="64"/>
  <c r="J48" i="40" s="1"/>
  <c r="J49" i="64"/>
  <c r="J49" i="40"/>
  <c r="J50" i="64"/>
  <c r="J50" i="40"/>
  <c r="J51" i="64"/>
  <c r="J51" i="40"/>
  <c r="J52" i="64"/>
  <c r="J52" i="40" s="1"/>
  <c r="J53" i="64"/>
  <c r="J53" i="40" s="1"/>
  <c r="J54" i="64"/>
  <c r="J54" i="40" s="1"/>
  <c r="J55" i="64"/>
  <c r="J55" i="40"/>
  <c r="J56" i="64"/>
  <c r="J56" i="40"/>
  <c r="J57" i="64"/>
  <c r="J57" i="40" s="1"/>
  <c r="K57" i="40" s="1"/>
  <c r="J58" i="64"/>
  <c r="J58" i="40" s="1"/>
  <c r="J59" i="64"/>
  <c r="J59" i="40" s="1"/>
  <c r="J60" i="64"/>
  <c r="J60" i="40" s="1"/>
  <c r="J61" i="64"/>
  <c r="J61" i="40"/>
  <c r="J62" i="64"/>
  <c r="J62" i="40"/>
  <c r="J63" i="64"/>
  <c r="J63" i="40" s="1"/>
  <c r="J64" i="64"/>
  <c r="J64" i="40" s="1"/>
  <c r="J65" i="64"/>
  <c r="J65" i="40" s="1"/>
  <c r="J66" i="64"/>
  <c r="J66" i="40" s="1"/>
  <c r="J67" i="64"/>
  <c r="J67" i="40"/>
  <c r="J68" i="64"/>
  <c r="J68" i="40" s="1"/>
  <c r="J69" i="64"/>
  <c r="J69" i="40" s="1"/>
  <c r="K69" i="40" s="1"/>
  <c r="J70" i="64"/>
  <c r="J70" i="40" s="1"/>
  <c r="J71" i="64"/>
  <c r="J71" i="40" s="1"/>
  <c r="J72" i="64"/>
  <c r="J72" i="40" s="1"/>
  <c r="J73" i="64"/>
  <c r="J73" i="40"/>
  <c r="J74" i="64"/>
  <c r="J74" i="40" s="1"/>
  <c r="J75" i="64"/>
  <c r="J75" i="40" s="1"/>
  <c r="J76" i="64"/>
  <c r="J76" i="40" s="1"/>
  <c r="J77" i="64"/>
  <c r="J77" i="40" s="1"/>
  <c r="J78" i="64"/>
  <c r="J78" i="40" s="1"/>
  <c r="K78" i="40" s="1"/>
  <c r="J79" i="64"/>
  <c r="J79" i="40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/>
  <c r="J86" i="64"/>
  <c r="J86" i="40" s="1"/>
  <c r="J87" i="64"/>
  <c r="J87" i="40"/>
  <c r="J88" i="64"/>
  <c r="J88" i="40" s="1"/>
  <c r="K88" i="40" s="1"/>
  <c r="J89" i="64"/>
  <c r="J89" i="40" s="1"/>
  <c r="J90" i="64"/>
  <c r="J90" i="40" s="1"/>
  <c r="J91" i="64"/>
  <c r="J91" i="40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/>
  <c r="J98" i="64"/>
  <c r="J98" i="40" s="1"/>
  <c r="K98" i="40" s="1"/>
  <c r="J99" i="64"/>
  <c r="J99" i="40" s="1"/>
  <c r="J100" i="64"/>
  <c r="J100" i="40" s="1"/>
  <c r="J101" i="64"/>
  <c r="J101" i="40" s="1"/>
  <c r="J102" i="64"/>
  <c r="J102" i="40" s="1"/>
  <c r="J103" i="64"/>
  <c r="J103" i="40"/>
  <c r="J104" i="64"/>
  <c r="J104" i="40" s="1"/>
  <c r="J105" i="64"/>
  <c r="J105" i="40"/>
  <c r="K105" i="40" s="1"/>
  <c r="J106" i="64"/>
  <c r="J106" i="40" s="1"/>
  <c r="K106" i="40" s="1"/>
  <c r="J107" i="64"/>
  <c r="J107" i="40" s="1"/>
  <c r="K107" i="40" s="1"/>
  <c r="J108" i="64"/>
  <c r="J108" i="40" s="1"/>
  <c r="K108" i="40" s="1"/>
  <c r="J8" i="64"/>
  <c r="J8" i="40"/>
  <c r="J35" i="62"/>
  <c r="J27" i="63" s="1"/>
  <c r="J34" i="62"/>
  <c r="J26" i="63" s="1"/>
  <c r="K26" i="63" s="1"/>
  <c r="L26" i="63" s="1"/>
  <c r="J33" i="62"/>
  <c r="J25" i="63" s="1"/>
  <c r="J32" i="62"/>
  <c r="J24" i="63" s="1"/>
  <c r="J31" i="62"/>
  <c r="J23" i="63" s="1"/>
  <c r="J30" i="62"/>
  <c r="J22" i="63"/>
  <c r="K22" i="63" s="1"/>
  <c r="L22" i="63" s="1"/>
  <c r="J29" i="62"/>
  <c r="J21" i="63" s="1"/>
  <c r="K21" i="63" s="1"/>
  <c r="L21" i="63" s="1"/>
  <c r="J28" i="62"/>
  <c r="J20" i="63" s="1"/>
  <c r="J27" i="62"/>
  <c r="J19" i="63" s="1"/>
  <c r="J26" i="62"/>
  <c r="J18" i="63" s="1"/>
  <c r="J6" i="62"/>
  <c r="J7" i="62"/>
  <c r="J8" i="62"/>
  <c r="J9" i="62"/>
  <c r="J9" i="63" s="1"/>
  <c r="J10" i="62"/>
  <c r="J11" i="62"/>
  <c r="J11" i="63"/>
  <c r="J12" i="62"/>
  <c r="J12" i="63" s="1"/>
  <c r="J13" i="62"/>
  <c r="J13" i="63" s="1"/>
  <c r="K13" i="63" s="1"/>
  <c r="L13" i="63" s="1"/>
  <c r="J14" i="62"/>
  <c r="J5" i="62"/>
  <c r="L421" i="61"/>
  <c r="L420" i="61"/>
  <c r="L419" i="61"/>
  <c r="L418" i="61"/>
  <c r="L417" i="61"/>
  <c r="L416" i="61"/>
  <c r="L415" i="61"/>
  <c r="L414" i="61"/>
  <c r="L433" i="37" s="1"/>
  <c r="M433" i="37" s="1"/>
  <c r="L413" i="61"/>
  <c r="L432" i="37" s="1"/>
  <c r="L412" i="61"/>
  <c r="L431" i="37" s="1"/>
  <c r="L411" i="61"/>
  <c r="L410" i="61"/>
  <c r="L409" i="61"/>
  <c r="L408" i="61"/>
  <c r="L407" i="61"/>
  <c r="L406" i="61"/>
  <c r="L405" i="61"/>
  <c r="L424" i="37" s="1"/>
  <c r="L404" i="61"/>
  <c r="L403" i="61"/>
  <c r="L402" i="61"/>
  <c r="L421" i="37" s="1"/>
  <c r="L399" i="61"/>
  <c r="L417" i="37" s="1"/>
  <c r="L398" i="61"/>
  <c r="L416" i="37" s="1"/>
  <c r="L397" i="61"/>
  <c r="L396" i="61"/>
  <c r="L395" i="61"/>
  <c r="L394" i="61"/>
  <c r="L393" i="61"/>
  <c r="L392" i="61"/>
  <c r="L391" i="61"/>
  <c r="L409" i="37" s="1"/>
  <c r="L390" i="61"/>
  <c r="L389" i="61"/>
  <c r="L388" i="61"/>
  <c r="L406" i="37" s="1"/>
  <c r="L387" i="61"/>
  <c r="L405" i="37" s="1"/>
  <c r="M405" i="37" s="1"/>
  <c r="L386" i="61"/>
  <c r="L404" i="37" s="1"/>
  <c r="L385" i="61"/>
  <c r="L384" i="61"/>
  <c r="L383" i="61"/>
  <c r="L382" i="61"/>
  <c r="L381" i="61"/>
  <c r="L380" i="61"/>
  <c r="L376" i="61"/>
  <c r="L392" i="37" s="1"/>
  <c r="L375" i="61"/>
  <c r="L374" i="61"/>
  <c r="L373" i="61"/>
  <c r="L389" i="37" s="1"/>
  <c r="L372" i="61"/>
  <c r="L388" i="37" s="1"/>
  <c r="L371" i="61"/>
  <c r="L387" i="37" s="1"/>
  <c r="L370" i="61"/>
  <c r="L369" i="61"/>
  <c r="L368" i="61"/>
  <c r="L367" i="61"/>
  <c r="L366" i="61"/>
  <c r="L365" i="61"/>
  <c r="L364" i="61"/>
  <c r="L380" i="37" s="1"/>
  <c r="L363" i="61"/>
  <c r="L362" i="61"/>
  <c r="L361" i="61"/>
  <c r="L377" i="37" s="1"/>
  <c r="L360" i="61"/>
  <c r="L376" i="37" s="1"/>
  <c r="M376" i="37" s="1"/>
  <c r="L359" i="61"/>
  <c r="L375" i="37" s="1"/>
  <c r="M375" i="37" s="1"/>
  <c r="L358" i="61"/>
  <c r="L357" i="61"/>
  <c r="L336" i="61"/>
  <c r="L337" i="61"/>
  <c r="L338" i="61"/>
  <c r="L339" i="61"/>
  <c r="L340" i="61"/>
  <c r="L355" i="37" s="1"/>
  <c r="L341" i="61"/>
  <c r="L342" i="61"/>
  <c r="L343" i="61"/>
  <c r="L358" i="37" s="1"/>
  <c r="L344" i="61"/>
  <c r="L359" i="37" s="1"/>
  <c r="L345" i="61"/>
  <c r="L360" i="37" s="1"/>
  <c r="L346" i="61"/>
  <c r="L347" i="61"/>
  <c r="L348" i="61"/>
  <c r="L349" i="61"/>
  <c r="L350" i="61"/>
  <c r="L351" i="61"/>
  <c r="L352" i="61"/>
  <c r="L367" i="37" s="1"/>
  <c r="L353" i="61"/>
  <c r="L354" i="61"/>
  <c r="L335" i="61"/>
  <c r="L350" i="37" s="1"/>
  <c r="L331" i="61"/>
  <c r="L344" i="37" s="1"/>
  <c r="L330" i="61"/>
  <c r="L343" i="37" s="1"/>
  <c r="L329" i="61"/>
  <c r="L328" i="61"/>
  <c r="L327" i="61"/>
  <c r="L326" i="61"/>
  <c r="L325" i="61"/>
  <c r="L324" i="61"/>
  <c r="L323" i="61"/>
  <c r="L336" i="37" s="1"/>
  <c r="L322" i="61"/>
  <c r="L311" i="61"/>
  <c r="L312" i="61"/>
  <c r="L324" i="37" s="1"/>
  <c r="L313" i="61"/>
  <c r="L325" i="37" s="1"/>
  <c r="L314" i="61"/>
  <c r="L326" i="37" s="1"/>
  <c r="L315" i="61"/>
  <c r="L316" i="61"/>
  <c r="L317" i="61"/>
  <c r="L318" i="61"/>
  <c r="L319" i="61"/>
  <c r="L310" i="61"/>
  <c r="L306" i="61"/>
  <c r="L305" i="61"/>
  <c r="L304" i="61"/>
  <c r="L303" i="61"/>
  <c r="L313" i="37" s="1"/>
  <c r="M313" i="37" s="1"/>
  <c r="L302" i="61"/>
  <c r="L312" i="37" s="1"/>
  <c r="L301" i="61"/>
  <c r="L300" i="61"/>
  <c r="L299" i="61"/>
  <c r="L298" i="61"/>
  <c r="L297" i="61"/>
  <c r="L296" i="61"/>
  <c r="L295" i="61"/>
  <c r="L294" i="61"/>
  <c r="L293" i="61"/>
  <c r="L292" i="61"/>
  <c r="L291" i="61"/>
  <c r="L301" i="37" s="1"/>
  <c r="M301" i="37" s="1"/>
  <c r="L290" i="61"/>
  <c r="L300" i="37" s="1"/>
  <c r="L289" i="61"/>
  <c r="L299" i="37" s="1"/>
  <c r="L288" i="61"/>
  <c r="L287" i="61"/>
  <c r="L266" i="61"/>
  <c r="L267" i="61"/>
  <c r="L268" i="61"/>
  <c r="L269" i="61"/>
  <c r="L270" i="61"/>
  <c r="L271" i="61"/>
  <c r="L272" i="61"/>
  <c r="L273" i="61"/>
  <c r="L282" i="37" s="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74" i="37" s="1"/>
  <c r="L213" i="61"/>
  <c r="L220" i="37" s="1"/>
  <c r="L214" i="61"/>
  <c r="L215" i="61"/>
  <c r="L216" i="61"/>
  <c r="L217" i="61"/>
  <c r="L218" i="61"/>
  <c r="L219" i="61"/>
  <c r="L220" i="61"/>
  <c r="L221" i="61"/>
  <c r="L222" i="61"/>
  <c r="L223" i="61"/>
  <c r="L224" i="61"/>
  <c r="L231" i="37" s="1"/>
  <c r="L225" i="61"/>
  <c r="L232" i="37" s="1"/>
  <c r="L226" i="61"/>
  <c r="L233" i="37" s="1"/>
  <c r="M233" i="37" s="1"/>
  <c r="L227" i="61"/>
  <c r="L228" i="61"/>
  <c r="L229" i="61"/>
  <c r="L230" i="61"/>
  <c r="L231" i="61"/>
  <c r="L232" i="61"/>
  <c r="L233" i="61"/>
  <c r="L234" i="61"/>
  <c r="L235" i="61"/>
  <c r="L236" i="61"/>
  <c r="L243" i="37" s="1"/>
  <c r="L237" i="61"/>
  <c r="L244" i="37" s="1"/>
  <c r="L238" i="61"/>
  <c r="L245" i="37" s="1"/>
  <c r="M245" i="37" s="1"/>
  <c r="L239" i="61"/>
  <c r="L240" i="61"/>
  <c r="L241" i="61"/>
  <c r="L242" i="61"/>
  <c r="L243" i="61"/>
  <c r="L244" i="61"/>
  <c r="L245" i="61"/>
  <c r="L246" i="61"/>
  <c r="L247" i="61"/>
  <c r="L248" i="61"/>
  <c r="L255" i="37" s="1"/>
  <c r="L249" i="61"/>
  <c r="L256" i="37" s="1"/>
  <c r="L250" i="61"/>
  <c r="L257" i="37" s="1"/>
  <c r="L251" i="61"/>
  <c r="L252" i="61"/>
  <c r="L253" i="61"/>
  <c r="L254" i="61"/>
  <c r="L255" i="61"/>
  <c r="L256" i="61"/>
  <c r="L257" i="61"/>
  <c r="L258" i="61"/>
  <c r="L259" i="61"/>
  <c r="L260" i="61"/>
  <c r="L267" i="37" s="1"/>
  <c r="L261" i="61"/>
  <c r="L268" i="37" s="1"/>
  <c r="L212" i="61"/>
  <c r="L219" i="37" s="1"/>
  <c r="L161" i="61"/>
  <c r="L162" i="61"/>
  <c r="L163" i="61"/>
  <c r="L164" i="61"/>
  <c r="L165" i="61"/>
  <c r="L166" i="61"/>
  <c r="L167" i="61"/>
  <c r="L168" i="61"/>
  <c r="L169" i="61"/>
  <c r="L170" i="61"/>
  <c r="L176" i="37" s="1"/>
  <c r="L171" i="61"/>
  <c r="L177" i="37" s="1"/>
  <c r="L172" i="61"/>
  <c r="L178" i="37" s="1"/>
  <c r="L173" i="61"/>
  <c r="L174" i="61"/>
  <c r="L175" i="61"/>
  <c r="L176" i="61"/>
  <c r="L177" i="61"/>
  <c r="L178" i="61"/>
  <c r="L179" i="61"/>
  <c r="L180" i="61"/>
  <c r="L181" i="61"/>
  <c r="L182" i="61"/>
  <c r="L188" i="37" s="1"/>
  <c r="L183" i="61"/>
  <c r="L189" i="37" s="1"/>
  <c r="L184" i="61"/>
  <c r="L190" i="37" s="1"/>
  <c r="L185" i="61"/>
  <c r="L186" i="61"/>
  <c r="L187" i="61"/>
  <c r="L188" i="61"/>
  <c r="L189" i="61"/>
  <c r="L190" i="61"/>
  <c r="L191" i="61"/>
  <c r="L192" i="61"/>
  <c r="L193" i="61"/>
  <c r="L194" i="61"/>
  <c r="L200" i="37" s="1"/>
  <c r="L195" i="61"/>
  <c r="L201" i="37" s="1"/>
  <c r="L196" i="61"/>
  <c r="L202" i="37" s="1"/>
  <c r="L197" i="61"/>
  <c r="L198" i="61"/>
  <c r="L199" i="61"/>
  <c r="L200" i="61"/>
  <c r="L201" i="61"/>
  <c r="L202" i="61"/>
  <c r="L203" i="61"/>
  <c r="L204" i="61"/>
  <c r="L205" i="61"/>
  <c r="L206" i="61"/>
  <c r="L212" i="37" s="1"/>
  <c r="L207" i="61"/>
  <c r="L213" i="37" s="1"/>
  <c r="L208" i="61"/>
  <c r="L209" i="61"/>
  <c r="L160" i="61"/>
  <c r="L156" i="61"/>
  <c r="L155" i="61"/>
  <c r="L154" i="61"/>
  <c r="L153" i="61"/>
  <c r="L152" i="61"/>
  <c r="L151" i="61"/>
  <c r="L150" i="61"/>
  <c r="L149" i="61"/>
  <c r="L153" i="37" s="1"/>
  <c r="L148" i="61"/>
  <c r="L152" i="37" s="1"/>
  <c r="L147" i="61"/>
  <c r="L151" i="37" s="1"/>
  <c r="L146" i="61"/>
  <c r="L145" i="61"/>
  <c r="L144" i="61"/>
  <c r="L143" i="61"/>
  <c r="L142" i="61"/>
  <c r="L141" i="61"/>
  <c r="L140" i="61"/>
  <c r="L139" i="61"/>
  <c r="L138" i="61"/>
  <c r="L137" i="61"/>
  <c r="L116" i="61"/>
  <c r="L119" i="37" s="1"/>
  <c r="L117" i="61"/>
  <c r="L120" i="37" s="1"/>
  <c r="L118" i="61"/>
  <c r="L119" i="61"/>
  <c r="L120" i="61"/>
  <c r="L121" i="61"/>
  <c r="L122" i="61"/>
  <c r="L123" i="61"/>
  <c r="L124" i="61"/>
  <c r="L127" i="37" s="1"/>
  <c r="L125" i="61"/>
  <c r="L126" i="61"/>
  <c r="L127" i="61"/>
  <c r="L130" i="37" s="1"/>
  <c r="L128" i="61"/>
  <c r="L131" i="37" s="1"/>
  <c r="L129" i="61"/>
  <c r="L132" i="37" s="1"/>
  <c r="M132" i="37" s="1"/>
  <c r="L130" i="61"/>
  <c r="L131" i="61"/>
  <c r="L132" i="61"/>
  <c r="L133" i="61"/>
  <c r="L134" i="61"/>
  <c r="L115" i="61"/>
  <c r="L111" i="61"/>
  <c r="L110" i="61"/>
  <c r="L109" i="61"/>
  <c r="L108" i="61"/>
  <c r="L109" i="37" s="1"/>
  <c r="M109" i="37" s="1"/>
  <c r="L107" i="61"/>
  <c r="L108" i="37" s="1"/>
  <c r="L106" i="61"/>
  <c r="L107" i="37" s="1"/>
  <c r="L105" i="61"/>
  <c r="L104" i="61"/>
  <c r="L103" i="61"/>
  <c r="L102" i="61"/>
  <c r="L101" i="61"/>
  <c r="L100" i="61"/>
  <c r="L99" i="61"/>
  <c r="L98" i="61"/>
  <c r="L97" i="61"/>
  <c r="L96" i="61"/>
  <c r="L97" i="37" s="1"/>
  <c r="M97" i="37" s="1"/>
  <c r="L95" i="61"/>
  <c r="L94" i="61"/>
  <c r="L95" i="37" s="1"/>
  <c r="M95" i="37" s="1"/>
  <c r="L93" i="61"/>
  <c r="L92" i="61"/>
  <c r="L91" i="61"/>
  <c r="L90" i="61"/>
  <c r="L89" i="61"/>
  <c r="L88" i="61"/>
  <c r="L87" i="61"/>
  <c r="L86" i="61"/>
  <c r="L85" i="61"/>
  <c r="L84" i="61"/>
  <c r="L85" i="37" s="1"/>
  <c r="L83" i="61"/>
  <c r="L84" i="37" s="1"/>
  <c r="L82" i="61"/>
  <c r="L83" i="37" s="1"/>
  <c r="M83" i="37" s="1"/>
  <c r="L81" i="61"/>
  <c r="L80" i="61"/>
  <c r="L79" i="61"/>
  <c r="L78" i="61"/>
  <c r="L77" i="61"/>
  <c r="L76" i="61"/>
  <c r="L75" i="61"/>
  <c r="L74" i="61"/>
  <c r="L73" i="61"/>
  <c r="L72" i="61"/>
  <c r="L71" i="61"/>
  <c r="L72" i="37" s="1"/>
  <c r="L70" i="61"/>
  <c r="L71" i="37" s="1"/>
  <c r="L69" i="61"/>
  <c r="L68" i="61"/>
  <c r="L67" i="61"/>
  <c r="L66" i="61"/>
  <c r="L65" i="61"/>
  <c r="L64" i="61"/>
  <c r="L63" i="61"/>
  <c r="L62" i="61"/>
  <c r="L11" i="61"/>
  <c r="L12" i="61"/>
  <c r="L12" i="37" s="1"/>
  <c r="L13" i="61"/>
  <c r="L13" i="37" s="1"/>
  <c r="L14" i="61"/>
  <c r="L14" i="37" s="1"/>
  <c r="M14" i="37" s="1"/>
  <c r="L15" i="61"/>
  <c r="L16" i="61"/>
  <c r="L17" i="61"/>
  <c r="L18" i="61"/>
  <c r="L19" i="61"/>
  <c r="L20" i="61"/>
  <c r="L21" i="61"/>
  <c r="L21" i="37" s="1"/>
  <c r="L22" i="61"/>
  <c r="L23" i="61"/>
  <c r="L24" i="61"/>
  <c r="L24" i="37" s="1"/>
  <c r="L25" i="61"/>
  <c r="L25" i="37" s="1"/>
  <c r="L26" i="61"/>
  <c r="L26" i="37" s="1"/>
  <c r="L27" i="61"/>
  <c r="L28" i="61"/>
  <c r="L29" i="61"/>
  <c r="L30" i="61"/>
  <c r="L31" i="61"/>
  <c r="L32" i="61"/>
  <c r="L33" i="61"/>
  <c r="L33" i="37" s="1"/>
  <c r="L34" i="61"/>
  <c r="L35" i="61"/>
  <c r="L36" i="61"/>
  <c r="L36" i="37" s="1"/>
  <c r="L37" i="61"/>
  <c r="L37" i="37" s="1"/>
  <c r="L38" i="61"/>
  <c r="L39" i="61"/>
  <c r="L40" i="61"/>
  <c r="L41" i="61"/>
  <c r="L42" i="61"/>
  <c r="L43" i="61"/>
  <c r="L44" i="61"/>
  <c r="L45" i="61"/>
  <c r="L45" i="37" s="1"/>
  <c r="L46" i="61"/>
  <c r="L47" i="61"/>
  <c r="L48" i="61"/>
  <c r="L48" i="37" s="1"/>
  <c r="L49" i="61"/>
  <c r="L49" i="37" s="1"/>
  <c r="L50" i="61"/>
  <c r="L51" i="61"/>
  <c r="L52" i="61"/>
  <c r="L53" i="61"/>
  <c r="L54" i="61"/>
  <c r="L55" i="61"/>
  <c r="L56" i="61"/>
  <c r="L57" i="61"/>
  <c r="L57" i="37" s="1"/>
  <c r="L58" i="61"/>
  <c r="L59" i="61"/>
  <c r="L10" i="61"/>
  <c r="J6" i="59"/>
  <c r="J7" i="59"/>
  <c r="J7" i="58" s="1"/>
  <c r="J8" i="59"/>
  <c r="J9" i="59"/>
  <c r="J10" i="59"/>
  <c r="J11" i="59"/>
  <c r="J12" i="59"/>
  <c r="J13" i="59"/>
  <c r="J14" i="59"/>
  <c r="J5" i="59"/>
  <c r="J141" i="60"/>
  <c r="J140" i="60"/>
  <c r="J93" i="38" s="1"/>
  <c r="J139" i="60"/>
  <c r="J92" i="38" s="1"/>
  <c r="J138" i="60"/>
  <c r="J91" i="38" s="1"/>
  <c r="J137" i="60"/>
  <c r="J136" i="60"/>
  <c r="J135" i="60"/>
  <c r="J134" i="60"/>
  <c r="J133" i="60"/>
  <c r="J132" i="60"/>
  <c r="J120" i="60"/>
  <c r="J119" i="60"/>
  <c r="J118" i="60"/>
  <c r="J117" i="60"/>
  <c r="J78" i="38" s="1"/>
  <c r="J116" i="60"/>
  <c r="J77" i="38" s="1"/>
  <c r="J115" i="60"/>
  <c r="J76" i="38" s="1"/>
  <c r="K76" i="38" s="1"/>
  <c r="J114" i="60"/>
  <c r="J113" i="60"/>
  <c r="J112" i="60"/>
  <c r="J111" i="60"/>
  <c r="J99" i="60"/>
  <c r="J98" i="60"/>
  <c r="J97" i="60"/>
  <c r="J96" i="60"/>
  <c r="J95" i="60"/>
  <c r="J94" i="60"/>
  <c r="J63" i="38" s="1"/>
  <c r="J93" i="60"/>
  <c r="J62" i="38" s="1"/>
  <c r="J92" i="60"/>
  <c r="J61" i="38" s="1"/>
  <c r="J91" i="60"/>
  <c r="J90" i="60"/>
  <c r="J78" i="60"/>
  <c r="J77" i="60"/>
  <c r="J76" i="60"/>
  <c r="J75" i="60"/>
  <c r="J74" i="60"/>
  <c r="J73" i="60"/>
  <c r="J72" i="60"/>
  <c r="J71" i="60"/>
  <c r="J48" i="38" s="1"/>
  <c r="J70" i="60"/>
  <c r="J47" i="38" s="1"/>
  <c r="J69" i="60"/>
  <c r="J46" i="38" s="1"/>
  <c r="K46" i="38" s="1"/>
  <c r="J57" i="60"/>
  <c r="J56" i="60"/>
  <c r="J55" i="60"/>
  <c r="J54" i="60"/>
  <c r="J53" i="60"/>
  <c r="J52" i="60"/>
  <c r="J51" i="60"/>
  <c r="J50" i="60"/>
  <c r="J49" i="60"/>
  <c r="J48" i="60"/>
  <c r="J33" i="38" s="1"/>
  <c r="J36" i="60"/>
  <c r="J29" i="38" s="1"/>
  <c r="K29" i="38" s="1"/>
  <c r="J35" i="60"/>
  <c r="J28" i="38" s="1"/>
  <c r="J34" i="60"/>
  <c r="J33" i="60"/>
  <c r="J32" i="60"/>
  <c r="J31" i="60"/>
  <c r="J30" i="60"/>
  <c r="J29" i="60"/>
  <c r="J28" i="60"/>
  <c r="J27" i="60"/>
  <c r="J7" i="60"/>
  <c r="J8" i="60"/>
  <c r="J9" i="38" s="1"/>
  <c r="J9" i="60"/>
  <c r="J10" i="38" s="1"/>
  <c r="J10" i="60"/>
  <c r="J11" i="38" s="1"/>
  <c r="K11" i="38" s="1"/>
  <c r="J11" i="60"/>
  <c r="J12" i="60"/>
  <c r="J13" i="60"/>
  <c r="J14" i="60"/>
  <c r="J15" i="60"/>
  <c r="J6" i="60"/>
  <c r="K13" i="74"/>
  <c r="L13" i="74" s="1"/>
  <c r="K34" i="74"/>
  <c r="L34" i="74"/>
  <c r="K39" i="74"/>
  <c r="L39" i="74" s="1"/>
  <c r="K42" i="74"/>
  <c r="L42" i="74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16" i="74"/>
  <c r="K20" i="74"/>
  <c r="L20" i="74" s="1"/>
  <c r="K32" i="74"/>
  <c r="L32" i="74"/>
  <c r="K36" i="74"/>
  <c r="L36" i="74" s="1"/>
  <c r="K40" i="74"/>
  <c r="L40" i="74" s="1"/>
  <c r="K48" i="74"/>
  <c r="L48" i="74" s="1"/>
  <c r="K55" i="74"/>
  <c r="L55" i="74"/>
  <c r="L59" i="74"/>
  <c r="M447" i="37"/>
  <c r="N447" i="37"/>
  <c r="M449" i="37"/>
  <c r="N449" i="37" s="1"/>
  <c r="M453" i="37"/>
  <c r="N453" i="37" s="1"/>
  <c r="N455" i="37"/>
  <c r="K67" i="74"/>
  <c r="L67" i="74" s="1"/>
  <c r="M454" i="37"/>
  <c r="N454" i="37" s="1"/>
  <c r="L6" i="66"/>
  <c r="M6" i="66" s="1"/>
  <c r="M456" i="37"/>
  <c r="N456" i="37"/>
  <c r="M457" i="37"/>
  <c r="N457" i="37"/>
  <c r="K68" i="74"/>
  <c r="L68" i="74" s="1"/>
  <c r="K115" i="40"/>
  <c r="M459" i="37"/>
  <c r="N459" i="37"/>
  <c r="M460" i="37"/>
  <c r="N460" i="37" s="1"/>
  <c r="M463" i="37"/>
  <c r="N463" i="37"/>
  <c r="M464" i="37"/>
  <c r="N464" i="37" s="1"/>
  <c r="M446" i="37"/>
  <c r="N446" i="37"/>
  <c r="N465" i="37"/>
  <c r="E32" i="55"/>
  <c r="H27" i="75"/>
  <c r="Z27" i="75"/>
  <c r="X27" i="75"/>
  <c r="V27" i="75"/>
  <c r="T27" i="75"/>
  <c r="R27" i="75"/>
  <c r="P27" i="75"/>
  <c r="N27" i="75"/>
  <c r="L27" i="75"/>
  <c r="G27" i="75" s="1"/>
  <c r="F12" i="36" s="1"/>
  <c r="J27" i="75"/>
  <c r="AA27" i="75"/>
  <c r="U27" i="75"/>
  <c r="S27" i="75"/>
  <c r="Q27" i="75"/>
  <c r="O27" i="75"/>
  <c r="M27" i="75"/>
  <c r="K27" i="75"/>
  <c r="I27" i="75"/>
  <c r="G26" i="75"/>
  <c r="C12" i="36" s="1"/>
  <c r="C32" i="36" s="1"/>
  <c r="B7" i="75"/>
  <c r="B8" i="75" s="1"/>
  <c r="B9" i="75" s="1"/>
  <c r="B10" i="75" s="1"/>
  <c r="B13" i="75" s="1"/>
  <c r="B19" i="75"/>
  <c r="B20" i="75" s="1"/>
  <c r="B21" i="75" s="1"/>
  <c r="B22" i="75" s="1"/>
  <c r="I39" i="75"/>
  <c r="I40" i="75"/>
  <c r="I42" i="75"/>
  <c r="K39" i="75"/>
  <c r="K40" i="75" s="1"/>
  <c r="K42" i="75" s="1"/>
  <c r="S39" i="75"/>
  <c r="S40" i="75"/>
  <c r="S42" i="75" s="1"/>
  <c r="U39" i="75"/>
  <c r="U40" i="75" s="1"/>
  <c r="U42" i="75" s="1"/>
  <c r="Y39" i="75"/>
  <c r="Y40" i="75"/>
  <c r="Y42" i="75"/>
  <c r="AA39" i="75"/>
  <c r="AA40" i="75"/>
  <c r="AA42" i="75" s="1"/>
  <c r="H39" i="75"/>
  <c r="J39" i="75"/>
  <c r="J40" i="75"/>
  <c r="J42" i="75"/>
  <c r="L39" i="75"/>
  <c r="L40" i="75"/>
  <c r="L42" i="75" s="1"/>
  <c r="N39" i="75"/>
  <c r="N40" i="75" s="1"/>
  <c r="N42" i="75" s="1"/>
  <c r="R39" i="75"/>
  <c r="R40" i="75"/>
  <c r="R42" i="75"/>
  <c r="T39" i="75"/>
  <c r="V39" i="75"/>
  <c r="V40" i="75"/>
  <c r="V42" i="75" s="1"/>
  <c r="X39" i="75"/>
  <c r="Z39" i="75"/>
  <c r="L17" i="74"/>
  <c r="W8" i="74"/>
  <c r="W9" i="74"/>
  <c r="W11" i="74"/>
  <c r="W13" i="74"/>
  <c r="W15" i="74"/>
  <c r="W16" i="74"/>
  <c r="W18" i="74"/>
  <c r="W20" i="74"/>
  <c r="W21" i="74"/>
  <c r="W23" i="74"/>
  <c r="W25" i="74"/>
  <c r="W27" i="74"/>
  <c r="W28" i="74"/>
  <c r="W30" i="74"/>
  <c r="W33" i="74"/>
  <c r="W34" i="74"/>
  <c r="W35" i="74"/>
  <c r="W37" i="74"/>
  <c r="W39" i="74"/>
  <c r="W40" i="74"/>
  <c r="W42" i="74"/>
  <c r="W43" i="74"/>
  <c r="W45" i="74"/>
  <c r="W46" i="74"/>
  <c r="W47" i="74"/>
  <c r="Q32" i="55"/>
  <c r="E34" i="55"/>
  <c r="G46" i="75"/>
  <c r="K8" i="39"/>
  <c r="F34" i="55"/>
  <c r="B23" i="75"/>
  <c r="G22" i="75"/>
  <c r="G34" i="55"/>
  <c r="G23" i="75"/>
  <c r="G41" i="75"/>
  <c r="K6" i="39" s="1"/>
  <c r="H34" i="55"/>
  <c r="G43" i="75"/>
  <c r="K5" i="39" s="1"/>
  <c r="G19" i="75"/>
  <c r="I34" i="55"/>
  <c r="D12" i="36"/>
  <c r="D32" i="36"/>
  <c r="G20" i="75"/>
  <c r="J34" i="55"/>
  <c r="K34" i="55"/>
  <c r="L34" i="55"/>
  <c r="M15" i="63"/>
  <c r="M29" i="63" s="1"/>
  <c r="G18" i="8" s="1"/>
  <c r="M40" i="63"/>
  <c r="N15" i="63"/>
  <c r="N28" i="63"/>
  <c r="M28" i="63"/>
  <c r="I14" i="63"/>
  <c r="C14" i="63"/>
  <c r="I13" i="63"/>
  <c r="C13" i="63"/>
  <c r="I12" i="63"/>
  <c r="C12" i="63"/>
  <c r="I11" i="63"/>
  <c r="K11" i="63" s="1"/>
  <c r="L11" i="63" s="1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K6" i="63" s="1"/>
  <c r="L6" i="63" s="1"/>
  <c r="C6" i="63"/>
  <c r="I5" i="63"/>
  <c r="K5" i="63" s="1"/>
  <c r="L5" i="63" s="1"/>
  <c r="C5" i="63"/>
  <c r="J14" i="63"/>
  <c r="K14" i="63" s="1"/>
  <c r="J10" i="63"/>
  <c r="J8" i="63"/>
  <c r="J7" i="63"/>
  <c r="J6" i="63"/>
  <c r="J5" i="63"/>
  <c r="L439" i="37"/>
  <c r="L437" i="37"/>
  <c r="L435" i="37"/>
  <c r="L429" i="37"/>
  <c r="L427" i="37"/>
  <c r="L425" i="37"/>
  <c r="L423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J432" i="37"/>
  <c r="I432" i="37"/>
  <c r="C432" i="37"/>
  <c r="J431" i="37"/>
  <c r="I431" i="37"/>
  <c r="C431" i="37"/>
  <c r="L430" i="37"/>
  <c r="J430" i="37"/>
  <c r="I430" i="37"/>
  <c r="C430" i="37"/>
  <c r="J429" i="37"/>
  <c r="M429" i="37" s="1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J424" i="37"/>
  <c r="I424" i="37"/>
  <c r="C424" i="37"/>
  <c r="J423" i="37"/>
  <c r="I423" i="37"/>
  <c r="C423" i="37"/>
  <c r="L422" i="37"/>
  <c r="J422" i="37"/>
  <c r="M422" i="37" s="1"/>
  <c r="I422" i="37"/>
  <c r="C422" i="37"/>
  <c r="J421" i="37"/>
  <c r="I421" i="37"/>
  <c r="C421" i="37"/>
  <c r="J417" i="37"/>
  <c r="I417" i="37"/>
  <c r="C417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J409" i="37"/>
  <c r="I409" i="37"/>
  <c r="C409" i="37"/>
  <c r="L408" i="37"/>
  <c r="J408" i="37"/>
  <c r="I408" i="37"/>
  <c r="C408" i="37"/>
  <c r="L407" i="37"/>
  <c r="J407" i="37"/>
  <c r="I407" i="37"/>
  <c r="C407" i="37"/>
  <c r="J406" i="37"/>
  <c r="I406" i="37"/>
  <c r="C406" i="37"/>
  <c r="J405" i="37"/>
  <c r="I405" i="37"/>
  <c r="C405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J392" i="37"/>
  <c r="I392" i="37"/>
  <c r="C392" i="37"/>
  <c r="L391" i="37"/>
  <c r="J391" i="37"/>
  <c r="I391" i="37"/>
  <c r="C391" i="37"/>
  <c r="L390" i="37"/>
  <c r="J390" i="37"/>
  <c r="I390" i="37"/>
  <c r="C390" i="37"/>
  <c r="J389" i="37"/>
  <c r="I389" i="37"/>
  <c r="C389" i="37"/>
  <c r="J388" i="37"/>
  <c r="M388" i="37" s="1"/>
  <c r="I388" i="37"/>
  <c r="C388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J380" i="37"/>
  <c r="I380" i="37"/>
  <c r="C380" i="37"/>
  <c r="L379" i="37"/>
  <c r="J379" i="37"/>
  <c r="I379" i="37"/>
  <c r="C379" i="37"/>
  <c r="L378" i="37"/>
  <c r="J378" i="37"/>
  <c r="I378" i="37"/>
  <c r="C378" i="37"/>
  <c r="J377" i="37"/>
  <c r="I377" i="37"/>
  <c r="C377" i="37"/>
  <c r="J376" i="37"/>
  <c r="I376" i="37"/>
  <c r="C376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J367" i="37"/>
  <c r="I367" i="37"/>
  <c r="C367" i="37"/>
  <c r="L366" i="37"/>
  <c r="J366" i="37"/>
  <c r="M366" i="37" s="1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J360" i="37"/>
  <c r="I360" i="37"/>
  <c r="C360" i="37"/>
  <c r="J359" i="37"/>
  <c r="I359" i="37"/>
  <c r="C359" i="37"/>
  <c r="J358" i="37"/>
  <c r="I358" i="37"/>
  <c r="C358" i="37"/>
  <c r="L357" i="37"/>
  <c r="J357" i="37"/>
  <c r="I357" i="37"/>
  <c r="C357" i="37"/>
  <c r="L356" i="37"/>
  <c r="J356" i="37"/>
  <c r="I356" i="37"/>
  <c r="C356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J350" i="37"/>
  <c r="I350" i="37"/>
  <c r="C350" i="37"/>
  <c r="J344" i="37"/>
  <c r="I344" i="37"/>
  <c r="C344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J326" i="37"/>
  <c r="I326" i="37"/>
  <c r="C326" i="37"/>
  <c r="J325" i="37"/>
  <c r="I325" i="37"/>
  <c r="C325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M314" i="37" s="1"/>
  <c r="I314" i="37"/>
  <c r="C314" i="37"/>
  <c r="J313" i="37"/>
  <c r="I313" i="37"/>
  <c r="C313" i="37"/>
  <c r="J312" i="37"/>
  <c r="I312" i="37"/>
  <c r="C312" i="37"/>
  <c r="L311" i="37"/>
  <c r="M311" i="37" s="1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M308" i="37" s="1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M305" i="37" s="1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M302" i="37" s="1"/>
  <c r="J302" i="37"/>
  <c r="I302" i="37"/>
  <c r="C302" i="37"/>
  <c r="J301" i="37"/>
  <c r="I301" i="37"/>
  <c r="C301" i="37"/>
  <c r="J300" i="37"/>
  <c r="I300" i="37"/>
  <c r="C300" i="37"/>
  <c r="J299" i="37"/>
  <c r="M299" i="37" s="1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M275" i="37" s="1"/>
  <c r="N275" i="37" s="1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M279" i="37" s="1"/>
  <c r="N279" i="37" s="1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M287" i="37" s="1"/>
  <c r="N287" i="37" s="1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M291" i="37" s="1"/>
  <c r="N291" i="37" s="1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M274" i="37" s="1"/>
  <c r="I274" i="37"/>
  <c r="C274" i="37"/>
  <c r="J268" i="37"/>
  <c r="I268" i="37"/>
  <c r="C268" i="37"/>
  <c r="J267" i="37"/>
  <c r="I267" i="37"/>
  <c r="C267" i="37"/>
  <c r="L266" i="37"/>
  <c r="J266" i="37"/>
  <c r="M266" i="37" s="1"/>
  <c r="N266" i="37" s="1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M263" i="37" s="1"/>
  <c r="N263" i="37" s="1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M260" i="37" s="1"/>
  <c r="N260" i="37" s="1"/>
  <c r="I260" i="37"/>
  <c r="C260" i="37"/>
  <c r="L259" i="37"/>
  <c r="J259" i="37"/>
  <c r="I259" i="37"/>
  <c r="C259" i="37"/>
  <c r="L258" i="37"/>
  <c r="J258" i="37"/>
  <c r="I258" i="37"/>
  <c r="C258" i="37"/>
  <c r="J257" i="37"/>
  <c r="I257" i="37"/>
  <c r="C257" i="37"/>
  <c r="J256" i="37"/>
  <c r="I256" i="37"/>
  <c r="C256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J245" i="37"/>
  <c r="I245" i="37"/>
  <c r="C245" i="37"/>
  <c r="J244" i="37"/>
  <c r="I244" i="37"/>
  <c r="C244" i="37"/>
  <c r="J243" i="37"/>
  <c r="M243" i="37" s="1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M240" i="37" s="1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M237" i="37" s="1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M234" i="37" s="1"/>
  <c r="I234" i="37"/>
  <c r="C234" i="37"/>
  <c r="J233" i="37"/>
  <c r="I233" i="37"/>
  <c r="C233" i="37"/>
  <c r="J232" i="37"/>
  <c r="I232" i="37"/>
  <c r="C232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M227" i="37" s="1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M221" i="37" s="1"/>
  <c r="I221" i="37"/>
  <c r="C221" i="37"/>
  <c r="J220" i="37"/>
  <c r="I220" i="37"/>
  <c r="C220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I177" i="37"/>
  <c r="J177" i="37"/>
  <c r="I178" i="37"/>
  <c r="J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M183" i="37" s="1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I189" i="37"/>
  <c r="J189" i="37"/>
  <c r="I190" i="37"/>
  <c r="J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I201" i="37"/>
  <c r="J201" i="37"/>
  <c r="I202" i="37"/>
  <c r="J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I213" i="37"/>
  <c r="J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M154" i="37" s="1"/>
  <c r="J154" i="37"/>
  <c r="I154" i="37"/>
  <c r="C154" i="37"/>
  <c r="J153" i="37"/>
  <c r="I153" i="37"/>
  <c r="C153" i="37"/>
  <c r="J152" i="37"/>
  <c r="I152" i="37"/>
  <c r="C152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M147" i="37" s="1"/>
  <c r="N147" i="37" s="1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M141" i="37" s="1"/>
  <c r="J141" i="37"/>
  <c r="I141" i="37"/>
  <c r="C141" i="37"/>
  <c r="I119" i="37"/>
  <c r="J119" i="37"/>
  <c r="I120" i="37"/>
  <c r="J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I128" i="37"/>
  <c r="J128" i="37"/>
  <c r="L128" i="37"/>
  <c r="I129" i="37"/>
  <c r="J129" i="37"/>
  <c r="L129" i="37"/>
  <c r="I130" i="37"/>
  <c r="J130" i="37"/>
  <c r="M130" i="37" s="1"/>
  <c r="I131" i="37"/>
  <c r="J131" i="37"/>
  <c r="I132" i="37"/>
  <c r="J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J109" i="37"/>
  <c r="I109" i="37"/>
  <c r="J108" i="37"/>
  <c r="I108" i="37"/>
  <c r="J107" i="37"/>
  <c r="I107" i="37"/>
  <c r="L106" i="37"/>
  <c r="J106" i="37"/>
  <c r="I106" i="37"/>
  <c r="L105" i="37"/>
  <c r="J105" i="37"/>
  <c r="I105" i="37"/>
  <c r="L104" i="37"/>
  <c r="M104" i="37" s="1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J97" i="37"/>
  <c r="I97" i="37"/>
  <c r="L96" i="37"/>
  <c r="J96" i="37"/>
  <c r="I96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J85" i="37"/>
  <c r="I85" i="37"/>
  <c r="J84" i="37"/>
  <c r="I84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M77" i="37" s="1"/>
  <c r="J77" i="37"/>
  <c r="I77" i="37"/>
  <c r="L76" i="37"/>
  <c r="J76" i="37"/>
  <c r="I76" i="37"/>
  <c r="L75" i="37"/>
  <c r="J75" i="37"/>
  <c r="I75" i="37"/>
  <c r="L74" i="37"/>
  <c r="J74" i="37"/>
  <c r="I74" i="37"/>
  <c r="L73" i="37"/>
  <c r="M73" i="37" s="1"/>
  <c r="J73" i="37"/>
  <c r="I73" i="37"/>
  <c r="J72" i="37"/>
  <c r="I72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I13" i="37"/>
  <c r="J13" i="37"/>
  <c r="I14" i="37"/>
  <c r="J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I22" i="37"/>
  <c r="J22" i="37"/>
  <c r="L22" i="37"/>
  <c r="I23" i="37"/>
  <c r="J23" i="37"/>
  <c r="L23" i="37"/>
  <c r="I24" i="37"/>
  <c r="J24" i="37"/>
  <c r="I25" i="37"/>
  <c r="J25" i="37"/>
  <c r="I26" i="37"/>
  <c r="J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I34" i="37"/>
  <c r="J34" i="37"/>
  <c r="L34" i="37"/>
  <c r="I35" i="37"/>
  <c r="J35" i="37"/>
  <c r="L35" i="37"/>
  <c r="I36" i="37"/>
  <c r="J36" i="37"/>
  <c r="I37" i="37"/>
  <c r="J37" i="37"/>
  <c r="I38" i="37"/>
  <c r="J38" i="37"/>
  <c r="L38" i="37"/>
  <c r="M38" i="37" s="1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I46" i="37"/>
  <c r="J46" i="37"/>
  <c r="L46" i="37"/>
  <c r="I47" i="37"/>
  <c r="J47" i="37"/>
  <c r="L47" i="37"/>
  <c r="I48" i="37"/>
  <c r="J48" i="37"/>
  <c r="I49" i="37"/>
  <c r="J49" i="37"/>
  <c r="I50" i="37"/>
  <c r="J50" i="37"/>
  <c r="L50" i="37"/>
  <c r="M50" i="37" s="1"/>
  <c r="I51" i="37"/>
  <c r="J51" i="37"/>
  <c r="L51" i="37"/>
  <c r="M51" i="37" s="1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I58" i="37"/>
  <c r="J58" i="37"/>
  <c r="L58" i="37"/>
  <c r="I59" i="37"/>
  <c r="J59" i="37"/>
  <c r="L59" i="37"/>
  <c r="M59" i="37" s="1"/>
  <c r="L10" i="37"/>
  <c r="J10" i="37"/>
  <c r="I10" i="37"/>
  <c r="M34" i="55"/>
  <c r="K23" i="63"/>
  <c r="L23" i="63" s="1"/>
  <c r="K25" i="63"/>
  <c r="L25" i="63"/>
  <c r="K27" i="63"/>
  <c r="L27" i="63" s="1"/>
  <c r="K18" i="63"/>
  <c r="L18" i="63" s="1"/>
  <c r="K24" i="63"/>
  <c r="L24" i="63"/>
  <c r="K7" i="63"/>
  <c r="L7" i="63"/>
  <c r="K8" i="63"/>
  <c r="L8" i="63"/>
  <c r="K9" i="63"/>
  <c r="L9" i="63" s="1"/>
  <c r="L14" i="63"/>
  <c r="N34" i="55"/>
  <c r="O34" i="55"/>
  <c r="P34" i="55"/>
  <c r="Q34" i="55"/>
  <c r="K421" i="61"/>
  <c r="K440" i="37" s="1"/>
  <c r="K420" i="61"/>
  <c r="K439" i="37"/>
  <c r="K419" i="61"/>
  <c r="K438" i="37"/>
  <c r="M438" i="37" s="1"/>
  <c r="K418" i="61"/>
  <c r="K437" i="37"/>
  <c r="K417" i="61"/>
  <c r="K436" i="37" s="1"/>
  <c r="M436" i="37" s="1"/>
  <c r="K416" i="61"/>
  <c r="K435" i="37"/>
  <c r="M435" i="37" s="1"/>
  <c r="K415" i="61"/>
  <c r="K434" i="37" s="1"/>
  <c r="K414" i="61"/>
  <c r="K433" i="37"/>
  <c r="K413" i="61"/>
  <c r="K432" i="37"/>
  <c r="K412" i="61"/>
  <c r="K431" i="37" s="1"/>
  <c r="M431" i="37" s="1"/>
  <c r="K411" i="61"/>
  <c r="K430" i="37"/>
  <c r="K410" i="61"/>
  <c r="K429" i="37"/>
  <c r="K409" i="61"/>
  <c r="K428" i="37" s="1"/>
  <c r="M428" i="37" s="1"/>
  <c r="K408" i="61"/>
  <c r="K427" i="37"/>
  <c r="K407" i="61"/>
  <c r="K426" i="37"/>
  <c r="K406" i="61"/>
  <c r="K425" i="37" s="1"/>
  <c r="M425" i="37" s="1"/>
  <c r="K405" i="61"/>
  <c r="K424" i="37"/>
  <c r="K404" i="61"/>
  <c r="K423" i="37" s="1"/>
  <c r="M423" i="37" s="1"/>
  <c r="K403" i="61"/>
  <c r="K422" i="37" s="1"/>
  <c r="K402" i="61"/>
  <c r="K421" i="37"/>
  <c r="K399" i="61"/>
  <c r="K417" i="37"/>
  <c r="K398" i="61"/>
  <c r="K416" i="37"/>
  <c r="K397" i="61"/>
  <c r="K415" i="37" s="1"/>
  <c r="K396" i="61"/>
  <c r="K414" i="37"/>
  <c r="K395" i="61"/>
  <c r="K413" i="37" s="1"/>
  <c r="K394" i="61"/>
  <c r="K412" i="37"/>
  <c r="K393" i="61"/>
  <c r="K411" i="37"/>
  <c r="K392" i="61"/>
  <c r="K410" i="37" s="1"/>
  <c r="M410" i="37" s="1"/>
  <c r="K391" i="61"/>
  <c r="K409" i="37"/>
  <c r="K390" i="61"/>
  <c r="K408" i="37"/>
  <c r="K389" i="61"/>
  <c r="K407" i="37" s="1"/>
  <c r="K388" i="61"/>
  <c r="K406" i="37"/>
  <c r="K387" i="61"/>
  <c r="K405" i="37"/>
  <c r="K386" i="61"/>
  <c r="K404" i="37" s="1"/>
  <c r="M404" i="37" s="1"/>
  <c r="K385" i="61"/>
  <c r="K403" i="37" s="1"/>
  <c r="M403" i="37" s="1"/>
  <c r="K384" i="61"/>
  <c r="K402" i="37" s="1"/>
  <c r="K383" i="61"/>
  <c r="K401" i="37" s="1"/>
  <c r="K382" i="61"/>
  <c r="K400" i="37"/>
  <c r="K381" i="61"/>
  <c r="K399" i="37"/>
  <c r="K380" i="61"/>
  <c r="K398" i="37"/>
  <c r="K376" i="61"/>
  <c r="K392" i="37"/>
  <c r="M392" i="37" s="1"/>
  <c r="K375" i="61"/>
  <c r="K391" i="37" s="1"/>
  <c r="M391" i="37" s="1"/>
  <c r="K374" i="61"/>
  <c r="K390" i="37" s="1"/>
  <c r="K373" i="61"/>
  <c r="K389" i="37"/>
  <c r="K372" i="61"/>
  <c r="K388" i="37"/>
  <c r="K371" i="61"/>
  <c r="K387" i="37" s="1"/>
  <c r="K370" i="61"/>
  <c r="K386" i="37"/>
  <c r="M386" i="37" s="1"/>
  <c r="K369" i="61"/>
  <c r="K385" i="37"/>
  <c r="K368" i="61"/>
  <c r="K384" i="37" s="1"/>
  <c r="K367" i="61"/>
  <c r="K383" i="37"/>
  <c r="K366" i="61"/>
  <c r="K382" i="37"/>
  <c r="K365" i="61"/>
  <c r="K381" i="37"/>
  <c r="K364" i="61"/>
  <c r="K380" i="37"/>
  <c r="K363" i="61"/>
  <c r="K379" i="37"/>
  <c r="K362" i="61"/>
  <c r="K378" i="37" s="1"/>
  <c r="K361" i="61"/>
  <c r="K377" i="37"/>
  <c r="K360" i="61"/>
  <c r="K376" i="37"/>
  <c r="K359" i="61"/>
  <c r="K375" i="37"/>
  <c r="K358" i="61"/>
  <c r="K374" i="37" s="1"/>
  <c r="M374" i="37" s="1"/>
  <c r="K357" i="61"/>
  <c r="K373" i="37" s="1"/>
  <c r="M373" i="37" s="1"/>
  <c r="K354" i="61"/>
  <c r="K369" i="37" s="1"/>
  <c r="M369" i="37" s="1"/>
  <c r="K353" i="61"/>
  <c r="K368" i="37"/>
  <c r="M368" i="37" s="1"/>
  <c r="K352" i="61"/>
  <c r="K367" i="37"/>
  <c r="K351" i="61"/>
  <c r="K366" i="37" s="1"/>
  <c r="K350" i="61"/>
  <c r="K365" i="37"/>
  <c r="K349" i="61"/>
  <c r="K364" i="37"/>
  <c r="K348" i="61"/>
  <c r="K363" i="37" s="1"/>
  <c r="K347" i="61"/>
  <c r="K362" i="37"/>
  <c r="K346" i="61"/>
  <c r="K361" i="37"/>
  <c r="K345" i="61"/>
  <c r="K360" i="37"/>
  <c r="K344" i="61"/>
  <c r="K359" i="37"/>
  <c r="K343" i="61"/>
  <c r="K358" i="37" s="1"/>
  <c r="K342" i="61"/>
  <c r="K357" i="37" s="1"/>
  <c r="M357" i="37" s="1"/>
  <c r="K341" i="61"/>
  <c r="K356" i="37"/>
  <c r="M356" i="37" s="1"/>
  <c r="K340" i="61"/>
  <c r="K355" i="37"/>
  <c r="M355" i="37" s="1"/>
  <c r="K339" i="61"/>
  <c r="K354" i="37"/>
  <c r="K338" i="61"/>
  <c r="K353" i="37" s="1"/>
  <c r="K337" i="61"/>
  <c r="K352" i="37"/>
  <c r="K336" i="61"/>
  <c r="K351" i="37" s="1"/>
  <c r="K335" i="61"/>
  <c r="K350" i="37"/>
  <c r="K331" i="61"/>
  <c r="K344" i="37"/>
  <c r="K330" i="61"/>
  <c r="K343" i="37" s="1"/>
  <c r="K329" i="61"/>
  <c r="K342" i="37"/>
  <c r="K328" i="61"/>
  <c r="K341" i="37"/>
  <c r="K327" i="61"/>
  <c r="K340" i="37" s="1"/>
  <c r="K326" i="61"/>
  <c r="K339" i="37"/>
  <c r="K325" i="61"/>
  <c r="K338" i="37"/>
  <c r="M338" i="37" s="1"/>
  <c r="K324" i="61"/>
  <c r="K337" i="37"/>
  <c r="M337" i="37" s="1"/>
  <c r="K323" i="61"/>
  <c r="K336" i="37"/>
  <c r="K322" i="61"/>
  <c r="K335" i="37" s="1"/>
  <c r="M335" i="37" s="1"/>
  <c r="K319" i="61"/>
  <c r="K331" i="37" s="1"/>
  <c r="K318" i="61"/>
  <c r="K330" i="37"/>
  <c r="K317" i="61"/>
  <c r="K329" i="37"/>
  <c r="K316" i="61"/>
  <c r="K328" i="37"/>
  <c r="K315" i="61"/>
  <c r="K327" i="37" s="1"/>
  <c r="K314" i="61"/>
  <c r="K326" i="37"/>
  <c r="K313" i="61"/>
  <c r="K325" i="37" s="1"/>
  <c r="K312" i="61"/>
  <c r="K324" i="37"/>
  <c r="M324" i="37" s="1"/>
  <c r="K311" i="61"/>
  <c r="K323" i="37"/>
  <c r="K310" i="61"/>
  <c r="K322" i="37" s="1"/>
  <c r="K306" i="61"/>
  <c r="K316" i="37"/>
  <c r="M316" i="37" s="1"/>
  <c r="K305" i="61"/>
  <c r="K315" i="37"/>
  <c r="K304" i="61"/>
  <c r="K314" i="37" s="1"/>
  <c r="K303" i="61"/>
  <c r="K313" i="37"/>
  <c r="K302" i="61"/>
  <c r="K312" i="37"/>
  <c r="K301" i="61"/>
  <c r="K311" i="37"/>
  <c r="K300" i="61"/>
  <c r="K310" i="37" s="1"/>
  <c r="M310" i="37" s="1"/>
  <c r="K299" i="61"/>
  <c r="K309" i="37" s="1"/>
  <c r="M309" i="37" s="1"/>
  <c r="K298" i="61"/>
  <c r="K308" i="37" s="1"/>
  <c r="K297" i="61"/>
  <c r="K307" i="37"/>
  <c r="K296" i="61"/>
  <c r="K306" i="37"/>
  <c r="K295" i="61"/>
  <c r="K305" i="37"/>
  <c r="K294" i="61"/>
  <c r="K304" i="37"/>
  <c r="K293" i="61"/>
  <c r="K303" i="37" s="1"/>
  <c r="M303" i="37" s="1"/>
  <c r="K292" i="61"/>
  <c r="K302" i="37" s="1"/>
  <c r="K291" i="61"/>
  <c r="K301" i="37"/>
  <c r="K290" i="61"/>
  <c r="K300" i="37"/>
  <c r="K289" i="61"/>
  <c r="K299" i="37" s="1"/>
  <c r="K288" i="61"/>
  <c r="K298" i="37" s="1"/>
  <c r="K287" i="61"/>
  <c r="K297" i="37"/>
  <c r="K284" i="61"/>
  <c r="K293" i="37" s="1"/>
  <c r="K283" i="61"/>
  <c r="K292" i="37"/>
  <c r="K282" i="61"/>
  <c r="K291" i="37"/>
  <c r="K281" i="61"/>
  <c r="K290" i="37"/>
  <c r="M290" i="37" s="1"/>
  <c r="K280" i="61"/>
  <c r="K289" i="37"/>
  <c r="M289" i="37" s="1"/>
  <c r="K279" i="61"/>
  <c r="K288" i="37" s="1"/>
  <c r="K278" i="61"/>
  <c r="K287" i="37" s="1"/>
  <c r="K277" i="61"/>
  <c r="K286" i="37"/>
  <c r="K276" i="61"/>
  <c r="K285" i="37"/>
  <c r="K275" i="61"/>
  <c r="K284" i="37"/>
  <c r="K274" i="61"/>
  <c r="K283" i="37" s="1"/>
  <c r="K273" i="61"/>
  <c r="K282" i="37" s="1"/>
  <c r="M282" i="37" s="1"/>
  <c r="N282" i="37" s="1"/>
  <c r="K272" i="61"/>
  <c r="K281" i="37" s="1"/>
  <c r="K271" i="61"/>
  <c r="K280" i="37"/>
  <c r="K270" i="61"/>
  <c r="K279" i="37"/>
  <c r="K269" i="61"/>
  <c r="K278" i="37" s="1"/>
  <c r="M278" i="37" s="1"/>
  <c r="K268" i="61"/>
  <c r="K277" i="37"/>
  <c r="M277" i="37" s="1"/>
  <c r="K267" i="61"/>
  <c r="K276" i="37"/>
  <c r="K266" i="61"/>
  <c r="K275" i="37" s="1"/>
  <c r="K265" i="61"/>
  <c r="K274" i="37" s="1"/>
  <c r="K261" i="61"/>
  <c r="K268" i="37" s="1"/>
  <c r="K260" i="61"/>
  <c r="K267" i="37"/>
  <c r="K259" i="61"/>
  <c r="K266" i="37"/>
  <c r="K258" i="61"/>
  <c r="K265" i="37" s="1"/>
  <c r="K257" i="61"/>
  <c r="K264" i="37" s="1"/>
  <c r="K256" i="61"/>
  <c r="K263" i="37" s="1"/>
  <c r="K255" i="61"/>
  <c r="K262" i="37" s="1"/>
  <c r="M262" i="37" s="1"/>
  <c r="K254" i="61"/>
  <c r="K261" i="37"/>
  <c r="K253" i="61"/>
  <c r="K260" i="37" s="1"/>
  <c r="K252" i="61"/>
  <c r="K259" i="37"/>
  <c r="K251" i="61"/>
  <c r="K258" i="37" s="1"/>
  <c r="K250" i="61"/>
  <c r="K257" i="37"/>
  <c r="M257" i="37" s="1"/>
  <c r="K249" i="61"/>
  <c r="K256" i="37"/>
  <c r="M256" i="37" s="1"/>
  <c r="K248" i="61"/>
  <c r="K255" i="37" s="1"/>
  <c r="M255" i="37" s="1"/>
  <c r="K247" i="61"/>
  <c r="K254" i="37"/>
  <c r="K246" i="61"/>
  <c r="K253" i="37"/>
  <c r="K245" i="61"/>
  <c r="K252" i="37" s="1"/>
  <c r="K244" i="61"/>
  <c r="K251" i="37"/>
  <c r="M251" i="37" s="1"/>
  <c r="K243" i="61"/>
  <c r="K250" i="37"/>
  <c r="M250" i="37" s="1"/>
  <c r="K242" i="61"/>
  <c r="K249" i="37"/>
  <c r="M249" i="37" s="1"/>
  <c r="K241" i="61"/>
  <c r="K248" i="37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M242" i="37" s="1"/>
  <c r="K234" i="61"/>
  <c r="K241" i="37"/>
  <c r="K233" i="61"/>
  <c r="K240" i="37" s="1"/>
  <c r="K232" i="61"/>
  <c r="K239" i="37"/>
  <c r="K231" i="61"/>
  <c r="K238" i="37"/>
  <c r="K230" i="61"/>
  <c r="K237" i="37" s="1"/>
  <c r="K229" i="61"/>
  <c r="K236" i="37" s="1"/>
  <c r="M236" i="37" s="1"/>
  <c r="K228" i="61"/>
  <c r="K235" i="37"/>
  <c r="K227" i="61"/>
  <c r="K234" i="37" s="1"/>
  <c r="K226" i="61"/>
  <c r="K233" i="37"/>
  <c r="K225" i="61"/>
  <c r="K232" i="37" s="1"/>
  <c r="K224" i="61"/>
  <c r="K231" i="37"/>
  <c r="K223" i="61"/>
  <c r="K230" i="37" s="1"/>
  <c r="K222" i="61"/>
  <c r="K229" i="37" s="1"/>
  <c r="K221" i="61"/>
  <c r="K228" i="37" s="1"/>
  <c r="K220" i="61"/>
  <c r="K227" i="37" s="1"/>
  <c r="K219" i="61"/>
  <c r="K226" i="37"/>
  <c r="M226" i="37" s="1"/>
  <c r="N226" i="37" s="1"/>
  <c r="K218" i="61"/>
  <c r="K225" i="37"/>
  <c r="M225" i="37" s="1"/>
  <c r="K217" i="61"/>
  <c r="K224" i="37" s="1"/>
  <c r="K216" i="61"/>
  <c r="K223" i="37" s="1"/>
  <c r="M223" i="37" s="1"/>
  <c r="K215" i="61"/>
  <c r="K222" i="37" s="1"/>
  <c r="K214" i="61"/>
  <c r="K221" i="37"/>
  <c r="K213" i="61"/>
  <c r="K220" i="37"/>
  <c r="K212" i="61"/>
  <c r="K219" i="37" s="1"/>
  <c r="K209" i="61"/>
  <c r="K215" i="37"/>
  <c r="K208" i="61"/>
  <c r="K214" i="37" s="1"/>
  <c r="K207" i="61"/>
  <c r="K213" i="37" s="1"/>
  <c r="K206" i="61"/>
  <c r="K212" i="37"/>
  <c r="K205" i="61"/>
  <c r="K211" i="37" s="1"/>
  <c r="M211" i="37" s="1"/>
  <c r="K204" i="61"/>
  <c r="K210" i="37"/>
  <c r="M210" i="37" s="1"/>
  <c r="K203" i="61"/>
  <c r="K209" i="37"/>
  <c r="M209" i="37" s="1"/>
  <c r="K202" i="61"/>
  <c r="K208" i="37"/>
  <c r="M208" i="37" s="1"/>
  <c r="K201" i="61"/>
  <c r="K207" i="37" s="1"/>
  <c r="K200" i="61"/>
  <c r="K206" i="37" s="1"/>
  <c r="K199" i="61"/>
  <c r="K205" i="37"/>
  <c r="K198" i="61"/>
  <c r="K204" i="37"/>
  <c r="K197" i="61"/>
  <c r="K203" i="37" s="1"/>
  <c r="K196" i="61"/>
  <c r="K202" i="37" s="1"/>
  <c r="M202" i="37" s="1"/>
  <c r="K195" i="61"/>
  <c r="K201" i="37" s="1"/>
  <c r="K194" i="61"/>
  <c r="K200" i="37"/>
  <c r="K193" i="61"/>
  <c r="K199" i="37"/>
  <c r="K192" i="61"/>
  <c r="K198" i="37" s="1"/>
  <c r="K191" i="61"/>
  <c r="K197" i="37"/>
  <c r="K190" i="61"/>
  <c r="K196" i="37"/>
  <c r="K189" i="61"/>
  <c r="K195" i="37" s="1"/>
  <c r="M195" i="37" s="1"/>
  <c r="K188" i="61"/>
  <c r="K194" i="37"/>
  <c r="M194" i="37" s="1"/>
  <c r="K187" i="61"/>
  <c r="K193" i="37" s="1"/>
  <c r="K186" i="61"/>
  <c r="K192" i="37"/>
  <c r="K185" i="61"/>
  <c r="K191" i="37"/>
  <c r="K184" i="61"/>
  <c r="K190" i="37" s="1"/>
  <c r="K183" i="61"/>
  <c r="K189" i="37" s="1"/>
  <c r="K182" i="61"/>
  <c r="K188" i="37" s="1"/>
  <c r="M188" i="37" s="1"/>
  <c r="K181" i="61"/>
  <c r="K187" i="37" s="1"/>
  <c r="M187" i="37" s="1"/>
  <c r="K180" i="61"/>
  <c r="K186" i="37"/>
  <c r="K179" i="61"/>
  <c r="K185" i="37" s="1"/>
  <c r="M185" i="37" s="1"/>
  <c r="K178" i="61"/>
  <c r="K184" i="37"/>
  <c r="K177" i="61"/>
  <c r="K183" i="37" s="1"/>
  <c r="K176" i="61"/>
  <c r="K182" i="37"/>
  <c r="K175" i="61"/>
  <c r="K181" i="37" s="1"/>
  <c r="K174" i="61"/>
  <c r="K180" i="37" s="1"/>
  <c r="M180" i="37" s="1"/>
  <c r="K173" i="61"/>
  <c r="K179" i="37"/>
  <c r="K172" i="61"/>
  <c r="K178" i="37"/>
  <c r="K171" i="61"/>
  <c r="K177" i="37" s="1"/>
  <c r="K170" i="61"/>
  <c r="K176" i="37"/>
  <c r="K169" i="61"/>
  <c r="K175" i="37"/>
  <c r="K168" i="61"/>
  <c r="K174" i="37" s="1"/>
  <c r="M174" i="37" s="1"/>
  <c r="K167" i="61"/>
  <c r="K173" i="37"/>
  <c r="K166" i="61"/>
  <c r="K172" i="37" s="1"/>
  <c r="M172" i="37" s="1"/>
  <c r="K165" i="61"/>
  <c r="K171" i="37" s="1"/>
  <c r="K164" i="61"/>
  <c r="K170" i="37" s="1"/>
  <c r="M170" i="37" s="1"/>
  <c r="K163" i="61"/>
  <c r="K169" i="37" s="1"/>
  <c r="K162" i="61"/>
  <c r="K168" i="37" s="1"/>
  <c r="M168" i="37" s="1"/>
  <c r="K161" i="61"/>
  <c r="K167" i="37" s="1"/>
  <c r="K160" i="61"/>
  <c r="K166" i="37"/>
  <c r="K156" i="61"/>
  <c r="K160" i="37" s="1"/>
  <c r="K155" i="61"/>
  <c r="K159" i="37"/>
  <c r="K154" i="61"/>
  <c r="K158" i="37"/>
  <c r="K153" i="61"/>
  <c r="K157" i="37" s="1"/>
  <c r="K152" i="61"/>
  <c r="K156" i="37" s="1"/>
  <c r="M156" i="37" s="1"/>
  <c r="K151" i="61"/>
  <c r="K155" i="37"/>
  <c r="K150" i="61"/>
  <c r="K154" i="37" s="1"/>
  <c r="K149" i="61"/>
  <c r="K153" i="37"/>
  <c r="K148" i="61"/>
  <c r="K152" i="37" s="1"/>
  <c r="M152" i="37" s="1"/>
  <c r="N152" i="37" s="1"/>
  <c r="K147" i="61"/>
  <c r="K151" i="37"/>
  <c r="M151" i="37" s="1"/>
  <c r="K146" i="61"/>
  <c r="K150" i="37" s="1"/>
  <c r="M150" i="37" s="1"/>
  <c r="K145" i="61"/>
  <c r="K149" i="37" s="1"/>
  <c r="K144" i="61"/>
  <c r="K148" i="37" s="1"/>
  <c r="K143" i="61"/>
  <c r="K147" i="37" s="1"/>
  <c r="K142" i="61"/>
  <c r="K146" i="37"/>
  <c r="K141" i="61"/>
  <c r="K145" i="37"/>
  <c r="M145" i="37" s="1"/>
  <c r="K140" i="61"/>
  <c r="K144" i="37"/>
  <c r="M144" i="37" s="1"/>
  <c r="K139" i="61"/>
  <c r="K143" i="37" s="1"/>
  <c r="M143" i="37" s="1"/>
  <c r="K138" i="61"/>
  <c r="K142" i="37" s="1"/>
  <c r="K137" i="61"/>
  <c r="K141" i="37"/>
  <c r="K134" i="61"/>
  <c r="K137" i="37"/>
  <c r="K133" i="61"/>
  <c r="K136" i="37" s="1"/>
  <c r="K132" i="61"/>
  <c r="K135" i="37"/>
  <c r="K131" i="61"/>
  <c r="K134" i="37"/>
  <c r="K130" i="61"/>
  <c r="K133" i="37" s="1"/>
  <c r="M133" i="37" s="1"/>
  <c r="N133" i="37" s="1"/>
  <c r="K129" i="61"/>
  <c r="K132" i="37"/>
  <c r="K128" i="61"/>
  <c r="K131" i="37"/>
  <c r="K127" i="61"/>
  <c r="K130" i="37" s="1"/>
  <c r="K126" i="61"/>
  <c r="K129" i="37" s="1"/>
  <c r="K125" i="61"/>
  <c r="K128" i="37"/>
  <c r="M128" i="37" s="1"/>
  <c r="K124" i="61"/>
  <c r="K127" i="37" s="1"/>
  <c r="M127" i="37" s="1"/>
  <c r="K123" i="61"/>
  <c r="K126" i="37"/>
  <c r="K122" i="61"/>
  <c r="K125" i="37"/>
  <c r="K121" i="61"/>
  <c r="K124" i="37" s="1"/>
  <c r="K120" i="61"/>
  <c r="K123" i="37"/>
  <c r="K119" i="61"/>
  <c r="K122" i="37" s="1"/>
  <c r="K118" i="61"/>
  <c r="K121" i="37" s="1"/>
  <c r="K117" i="61"/>
  <c r="K120" i="37"/>
  <c r="K116" i="61"/>
  <c r="K119" i="37"/>
  <c r="K115" i="61"/>
  <c r="K118" i="37" s="1"/>
  <c r="K111" i="61"/>
  <c r="K112" i="37"/>
  <c r="M112" i="37" s="1"/>
  <c r="K110" i="61"/>
  <c r="K111" i="37"/>
  <c r="K109" i="61"/>
  <c r="K110" i="37" s="1"/>
  <c r="M110" i="37" s="1"/>
  <c r="K108" i="61"/>
  <c r="K109" i="37"/>
  <c r="K107" i="61"/>
  <c r="K108" i="37"/>
  <c r="K106" i="61"/>
  <c r="K107" i="37" s="1"/>
  <c r="K105" i="61"/>
  <c r="K106" i="37" s="1"/>
  <c r="M106" i="37" s="1"/>
  <c r="K104" i="61"/>
  <c r="K105" i="37"/>
  <c r="K103" i="61"/>
  <c r="K104" i="37" s="1"/>
  <c r="K102" i="61"/>
  <c r="K103" i="37"/>
  <c r="K101" i="61"/>
  <c r="K102" i="37"/>
  <c r="K100" i="61"/>
  <c r="K101" i="37" s="1"/>
  <c r="M101" i="37" s="1"/>
  <c r="K99" i="61"/>
  <c r="K100" i="37"/>
  <c r="K98" i="61"/>
  <c r="K99" i="37" s="1"/>
  <c r="M99" i="37" s="1"/>
  <c r="K97" i="61"/>
  <c r="K98" i="37" s="1"/>
  <c r="K96" i="61"/>
  <c r="K97" i="37"/>
  <c r="K95" i="61"/>
  <c r="K96" i="37"/>
  <c r="K94" i="61"/>
  <c r="K95" i="37" s="1"/>
  <c r="K93" i="61"/>
  <c r="K94" i="37" s="1"/>
  <c r="K92" i="61"/>
  <c r="K93" i="37"/>
  <c r="K91" i="61"/>
  <c r="K92" i="37" s="1"/>
  <c r="K90" i="61"/>
  <c r="K91" i="37"/>
  <c r="K89" i="61"/>
  <c r="K90" i="37"/>
  <c r="K88" i="61"/>
  <c r="K89" i="37" s="1"/>
  <c r="M89" i="37" s="1"/>
  <c r="N89" i="37" s="1"/>
  <c r="K87" i="61"/>
  <c r="K88" i="37" s="1"/>
  <c r="M88" i="37" s="1"/>
  <c r="K86" i="61"/>
  <c r="K87" i="37"/>
  <c r="M87" i="37" s="1"/>
  <c r="K85" i="61"/>
  <c r="K86" i="37" s="1"/>
  <c r="M86" i="37" s="1"/>
  <c r="K84" i="61"/>
  <c r="K85" i="37"/>
  <c r="K83" i="61"/>
  <c r="K84" i="37"/>
  <c r="K82" i="61"/>
  <c r="K83" i="37" s="1"/>
  <c r="K81" i="61"/>
  <c r="K82" i="37"/>
  <c r="K80" i="61"/>
  <c r="K81" i="37" s="1"/>
  <c r="M81" i="37" s="1"/>
  <c r="N81" i="37" s="1"/>
  <c r="K79" i="61"/>
  <c r="K80" i="37" s="1"/>
  <c r="M80" i="37" s="1"/>
  <c r="K78" i="61"/>
  <c r="K79" i="37"/>
  <c r="K77" i="61"/>
  <c r="K78" i="37"/>
  <c r="K76" i="61"/>
  <c r="K77" i="37" s="1"/>
  <c r="K75" i="61"/>
  <c r="K76" i="37"/>
  <c r="M76" i="37" s="1"/>
  <c r="K74" i="61"/>
  <c r="K75" i="37"/>
  <c r="K73" i="61"/>
  <c r="K74" i="37" s="1"/>
  <c r="M74" i="37" s="1"/>
  <c r="K72" i="61"/>
  <c r="K73" i="37"/>
  <c r="K71" i="61"/>
  <c r="K72" i="37"/>
  <c r="K70" i="61"/>
  <c r="K71" i="37" s="1"/>
  <c r="K69" i="61"/>
  <c r="K70" i="37" s="1"/>
  <c r="K68" i="61"/>
  <c r="K69" i="37"/>
  <c r="K67" i="61"/>
  <c r="K68" i="37" s="1"/>
  <c r="K66" i="61"/>
  <c r="K67" i="37"/>
  <c r="K65" i="61"/>
  <c r="K66" i="37"/>
  <c r="K64" i="61"/>
  <c r="K65" i="37" s="1"/>
  <c r="K63" i="61"/>
  <c r="K64" i="37"/>
  <c r="M64" i="37" s="1"/>
  <c r="K62" i="61"/>
  <c r="K63" i="37" s="1"/>
  <c r="M63" i="37" s="1"/>
  <c r="K59" i="61"/>
  <c r="K59" i="37" s="1"/>
  <c r="K58" i="61"/>
  <c r="K58" i="37"/>
  <c r="K57" i="61"/>
  <c r="K57" i="37"/>
  <c r="K56" i="61"/>
  <c r="K56" i="37" s="1"/>
  <c r="M56" i="37" s="1"/>
  <c r="K55" i="61"/>
  <c r="K55" i="37"/>
  <c r="M55" i="37" s="1"/>
  <c r="N55" i="37" s="1"/>
  <c r="K54" i="61"/>
  <c r="K54" i="37" s="1"/>
  <c r="K53" i="61"/>
  <c r="K53" i="37" s="1"/>
  <c r="K52" i="61"/>
  <c r="K52" i="37"/>
  <c r="K51" i="61"/>
  <c r="K51" i="37"/>
  <c r="K50" i="61"/>
  <c r="K50" i="37" s="1"/>
  <c r="K49" i="61"/>
  <c r="K49" i="37" s="1"/>
  <c r="K48" i="61"/>
  <c r="K48" i="37"/>
  <c r="M48" i="37" s="1"/>
  <c r="K47" i="61"/>
  <c r="K47" i="37" s="1"/>
  <c r="K46" i="61"/>
  <c r="K46" i="37"/>
  <c r="K45" i="61"/>
  <c r="K45" i="37"/>
  <c r="K44" i="61"/>
  <c r="K44" i="37" s="1"/>
  <c r="K43" i="61"/>
  <c r="K43" i="37"/>
  <c r="K42" i="61"/>
  <c r="K42" i="37" s="1"/>
  <c r="K41" i="61"/>
  <c r="K41" i="37" s="1"/>
  <c r="M41" i="37" s="1"/>
  <c r="K40" i="61"/>
  <c r="K40" i="37"/>
  <c r="K39" i="61"/>
  <c r="K39" i="37"/>
  <c r="K38" i="61"/>
  <c r="K38" i="37" s="1"/>
  <c r="K37" i="61"/>
  <c r="K37" i="37"/>
  <c r="K36" i="61"/>
  <c r="K36" i="37"/>
  <c r="K35" i="61"/>
  <c r="K35" i="37" s="1"/>
  <c r="M35" i="37" s="1"/>
  <c r="K34" i="61"/>
  <c r="K34" i="37"/>
  <c r="K33" i="61"/>
  <c r="K33" i="37"/>
  <c r="K32" i="61"/>
  <c r="K32" i="37" s="1"/>
  <c r="M32" i="37" s="1"/>
  <c r="N32" i="37" s="1"/>
  <c r="K31" i="61"/>
  <c r="K31" i="37" s="1"/>
  <c r="M31" i="37" s="1"/>
  <c r="K30" i="61"/>
  <c r="K30" i="37"/>
  <c r="K29" i="61"/>
  <c r="K29" i="37" s="1"/>
  <c r="K28" i="61"/>
  <c r="K28" i="37"/>
  <c r="K27" i="61"/>
  <c r="K27" i="37"/>
  <c r="K26" i="61"/>
  <c r="K26" i="37" s="1"/>
  <c r="M26" i="37" s="1"/>
  <c r="K25" i="61"/>
  <c r="K25" i="37"/>
  <c r="M25" i="37" s="1"/>
  <c r="K24" i="61"/>
  <c r="K24" i="37" s="1"/>
  <c r="M24" i="37" s="1"/>
  <c r="N24" i="37" s="1"/>
  <c r="K23" i="61"/>
  <c r="K23" i="37" s="1"/>
  <c r="K22" i="61"/>
  <c r="K22" i="37"/>
  <c r="K21" i="61"/>
  <c r="K21" i="37"/>
  <c r="K20" i="61"/>
  <c r="K20" i="37" s="1"/>
  <c r="M20" i="37" s="1"/>
  <c r="K19" i="61"/>
  <c r="K19" i="37"/>
  <c r="K18" i="61"/>
  <c r="K18" i="37"/>
  <c r="K17" i="61"/>
  <c r="K17" i="37" s="1"/>
  <c r="K16" i="61"/>
  <c r="K16" i="37"/>
  <c r="K15" i="61"/>
  <c r="K15" i="37"/>
  <c r="K14" i="61"/>
  <c r="K14" i="37" s="1"/>
  <c r="K13" i="61"/>
  <c r="K13" i="37" s="1"/>
  <c r="K12" i="61"/>
  <c r="K12" i="37"/>
  <c r="K11" i="61"/>
  <c r="K11" i="37" s="1"/>
  <c r="M11" i="37" s="1"/>
  <c r="K10" i="61"/>
  <c r="K10" i="37"/>
  <c r="I86" i="38"/>
  <c r="I87" i="38"/>
  <c r="I88" i="38"/>
  <c r="I89" i="38"/>
  <c r="I90" i="38"/>
  <c r="K90" i="38" s="1"/>
  <c r="I91" i="38"/>
  <c r="I92" i="38"/>
  <c r="I93" i="38"/>
  <c r="K93" i="38" s="1"/>
  <c r="I94" i="38"/>
  <c r="K94" i="38" s="1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K72" i="38" s="1"/>
  <c r="C73" i="38"/>
  <c r="C74" i="38"/>
  <c r="C75" i="38"/>
  <c r="C76" i="38"/>
  <c r="C77" i="38"/>
  <c r="C78" i="38"/>
  <c r="C79" i="38"/>
  <c r="C80" i="38"/>
  <c r="C81" i="38"/>
  <c r="C72" i="38"/>
  <c r="I60" i="38"/>
  <c r="K60" i="38" s="1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K54" i="38" s="1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K42" i="38" s="1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K22" i="38" s="1"/>
  <c r="I23" i="38"/>
  <c r="I24" i="38"/>
  <c r="K24" i="38" s="1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K12" i="38" s="1"/>
  <c r="I13" i="38"/>
  <c r="I14" i="38"/>
  <c r="I15" i="38"/>
  <c r="K15" i="38" s="1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0" i="38"/>
  <c r="J89" i="38"/>
  <c r="J88" i="38"/>
  <c r="K88" i="38" s="1"/>
  <c r="J87" i="38"/>
  <c r="J86" i="38"/>
  <c r="J85" i="38"/>
  <c r="J81" i="38"/>
  <c r="J80" i="38"/>
  <c r="J79" i="38"/>
  <c r="J75" i="38"/>
  <c r="J74" i="38"/>
  <c r="J73" i="38"/>
  <c r="J72" i="38"/>
  <c r="J68" i="38"/>
  <c r="K68" i="38" s="1"/>
  <c r="J67" i="38"/>
  <c r="K67" i="38" s="1"/>
  <c r="J66" i="38"/>
  <c r="J65" i="38"/>
  <c r="J64" i="38"/>
  <c r="J60" i="38"/>
  <c r="J59" i="38"/>
  <c r="J55" i="38"/>
  <c r="J54" i="38"/>
  <c r="J53" i="38"/>
  <c r="J52" i="38"/>
  <c r="J51" i="38"/>
  <c r="K51" i="38" s="1"/>
  <c r="J50" i="38"/>
  <c r="K50" i="38" s="1"/>
  <c r="J49" i="38"/>
  <c r="J42" i="38"/>
  <c r="J41" i="38"/>
  <c r="J40" i="38"/>
  <c r="J39" i="38"/>
  <c r="J38" i="38"/>
  <c r="K38" i="38" s="1"/>
  <c r="J37" i="38"/>
  <c r="K37" i="38" s="1"/>
  <c r="J36" i="38"/>
  <c r="K36" i="38" s="1"/>
  <c r="J35" i="38"/>
  <c r="K35" i="38" s="1"/>
  <c r="J34" i="38"/>
  <c r="J27" i="38"/>
  <c r="J26" i="38"/>
  <c r="J25" i="38"/>
  <c r="J24" i="38"/>
  <c r="J23" i="38"/>
  <c r="J22" i="38"/>
  <c r="J21" i="38"/>
  <c r="J20" i="38"/>
  <c r="J8" i="38"/>
  <c r="K8" i="38" s="1"/>
  <c r="J12" i="38"/>
  <c r="J13" i="38"/>
  <c r="J14" i="38"/>
  <c r="J15" i="38"/>
  <c r="J16" i="38"/>
  <c r="K16" i="38" s="1"/>
  <c r="L16" i="38" s="1"/>
  <c r="J7" i="38"/>
  <c r="K7" i="38" s="1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K7" i="58" s="1"/>
  <c r="L7" i="58" s="1"/>
  <c r="I8" i="58"/>
  <c r="I9" i="58"/>
  <c r="I10" i="58"/>
  <c r="I11" i="58"/>
  <c r="I12" i="58"/>
  <c r="I13" i="58"/>
  <c r="K13" i="58" s="1"/>
  <c r="L13" i="58" s="1"/>
  <c r="I14" i="58"/>
  <c r="I5" i="58"/>
  <c r="J6" i="58"/>
  <c r="J8" i="58"/>
  <c r="J9" i="58"/>
  <c r="J10" i="58"/>
  <c r="J11" i="58"/>
  <c r="K11" i="58" s="1"/>
  <c r="J12" i="58"/>
  <c r="J13" i="58"/>
  <c r="J14" i="58"/>
  <c r="J5" i="58"/>
  <c r="K5" i="58" s="1"/>
  <c r="L5" i="58" s="1"/>
  <c r="N15" i="58"/>
  <c r="H14" i="8" s="1"/>
  <c r="N26" i="58"/>
  <c r="M15" i="58"/>
  <c r="K12" i="58"/>
  <c r="L12" i="58"/>
  <c r="K8" i="58"/>
  <c r="L8" i="58"/>
  <c r="K14" i="58"/>
  <c r="L14" i="58" s="1"/>
  <c r="L11" i="58"/>
  <c r="K10" i="58"/>
  <c r="L10" i="58" s="1"/>
  <c r="AX221" i="35"/>
  <c r="Y120" i="35" s="1"/>
  <c r="Y121" i="35" s="1"/>
  <c r="AW221" i="35"/>
  <c r="X120" i="35" s="1"/>
  <c r="X121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AX214" i="35"/>
  <c r="Y115" i="35" s="1"/>
  <c r="AW214" i="35"/>
  <c r="X115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/>
  <c r="AL203" i="35"/>
  <c r="AL204" i="35"/>
  <c r="AL205" i="35"/>
  <c r="AL206" i="35" s="1"/>
  <c r="AX202" i="35"/>
  <c r="AW202" i="35"/>
  <c r="AX200" i="35"/>
  <c r="Y109" i="35"/>
  <c r="Y110" i="35" s="1"/>
  <c r="AW200" i="35"/>
  <c r="X109" i="35"/>
  <c r="AX199" i="35"/>
  <c r="AW199" i="35"/>
  <c r="AX198" i="35"/>
  <c r="AW198" i="35"/>
  <c r="AX197" i="35"/>
  <c r="Y106" i="35"/>
  <c r="AW197" i="35"/>
  <c r="X106" i="35" s="1"/>
  <c r="AX196" i="35"/>
  <c r="Y105" i="35"/>
  <c r="AW196" i="35"/>
  <c r="X105" i="35"/>
  <c r="AX195" i="35"/>
  <c r="AW195" i="35"/>
  <c r="AX194" i="35"/>
  <c r="AW194" i="35"/>
  <c r="AX193" i="35"/>
  <c r="Y104" i="35"/>
  <c r="AW193" i="35"/>
  <c r="X104" i="35" s="1"/>
  <c r="AX192" i="35"/>
  <c r="Y103" i="35" s="1"/>
  <c r="AW192" i="35"/>
  <c r="X103" i="35"/>
  <c r="AX191" i="35"/>
  <c r="Y102" i="35" s="1"/>
  <c r="AW191" i="35"/>
  <c r="X102" i="35"/>
  <c r="AM191" i="35"/>
  <c r="AM192" i="35"/>
  <c r="AM193" i="35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/>
  <c r="AX183" i="35"/>
  <c r="AW183" i="35"/>
  <c r="AM183" i="35"/>
  <c r="AM187" i="35" s="1"/>
  <c r="AX182" i="35"/>
  <c r="AW182" i="35"/>
  <c r="AM182" i="35"/>
  <c r="AM186" i="35"/>
  <c r="AL182" i="35"/>
  <c r="AL183" i="35" s="1"/>
  <c r="AL184" i="35" s="1"/>
  <c r="AL185" i="35" s="1"/>
  <c r="AL190" i="35" s="1"/>
  <c r="AL191" i="35" s="1"/>
  <c r="AL192" i="35" s="1"/>
  <c r="AL193" i="35" s="1"/>
  <c r="AL194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/>
  <c r="AM170" i="35"/>
  <c r="AM171" i="35" s="1"/>
  <c r="AM172" i="35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/>
  <c r="AX161" i="35"/>
  <c r="AW161" i="35"/>
  <c r="AM161" i="35"/>
  <c r="AM165" i="35"/>
  <c r="AL161" i="35"/>
  <c r="AL162" i="35"/>
  <c r="AL163" i="35" s="1"/>
  <c r="AL164" i="35" s="1"/>
  <c r="AX160" i="35"/>
  <c r="AW160" i="35"/>
  <c r="AX158" i="35"/>
  <c r="Y87" i="35"/>
  <c r="Y88" i="35" s="1"/>
  <c r="AW158" i="35"/>
  <c r="X87" i="35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/>
  <c r="AW151" i="35"/>
  <c r="X82" i="35" s="1"/>
  <c r="AX150" i="35"/>
  <c r="AW150" i="35"/>
  <c r="AX149" i="35"/>
  <c r="AW149" i="35"/>
  <c r="AM149" i="35"/>
  <c r="AM150" i="35" s="1"/>
  <c r="AM151" i="35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/>
  <c r="AX140" i="35"/>
  <c r="AW140" i="35"/>
  <c r="AM140" i="35"/>
  <c r="AM144" i="35"/>
  <c r="AL140" i="35"/>
  <c r="AL141" i="35" s="1"/>
  <c r="AL142" i="35" s="1"/>
  <c r="AL143" i="35" s="1"/>
  <c r="AX139" i="35"/>
  <c r="AW139" i="35"/>
  <c r="AX137" i="35"/>
  <c r="Y76" i="35"/>
  <c r="Y77" i="35" s="1"/>
  <c r="AW137" i="35"/>
  <c r="X76" i="35" s="1"/>
  <c r="X77" i="35" s="1"/>
  <c r="AX136" i="35"/>
  <c r="AW136" i="35"/>
  <c r="AX135" i="35"/>
  <c r="AW135" i="35"/>
  <c r="AX134" i="35"/>
  <c r="AW134" i="35"/>
  <c r="AX133" i="35"/>
  <c r="Y72" i="35"/>
  <c r="Y83" i="35"/>
  <c r="AW133" i="35"/>
  <c r="X72" i="35"/>
  <c r="X83" i="35" s="1"/>
  <c r="AX132" i="35"/>
  <c r="AW132" i="35"/>
  <c r="AX131" i="35"/>
  <c r="AW131" i="35"/>
  <c r="AX130" i="35"/>
  <c r="Y71" i="35"/>
  <c r="AW130" i="35"/>
  <c r="X71" i="35"/>
  <c r="AX129" i="35"/>
  <c r="AW129" i="35"/>
  <c r="AX128" i="35"/>
  <c r="AW128" i="35"/>
  <c r="AM128" i="35"/>
  <c r="AM129" i="35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 s="1"/>
  <c r="AX119" i="35"/>
  <c r="AW119" i="35"/>
  <c r="AM119" i="35"/>
  <c r="AM123" i="35"/>
  <c r="AL119" i="35"/>
  <c r="AL120" i="35" s="1"/>
  <c r="AL121" i="35" s="1"/>
  <c r="AL122" i="35"/>
  <c r="AX118" i="35"/>
  <c r="AW118" i="35"/>
  <c r="AX116" i="35"/>
  <c r="Y65" i="35"/>
  <c r="Y66" i="35" s="1"/>
  <c r="AW116" i="35"/>
  <c r="X65" i="35" s="1"/>
  <c r="X66" i="35" s="1"/>
  <c r="AX115" i="35"/>
  <c r="Y64" i="35" s="1"/>
  <c r="AW115" i="35"/>
  <c r="X64" i="35"/>
  <c r="AX114" i="35"/>
  <c r="Y63" i="35"/>
  <c r="AW114" i="35"/>
  <c r="X63" i="35" s="1"/>
  <c r="AX113" i="35"/>
  <c r="Y62" i="35"/>
  <c r="AW113" i="35"/>
  <c r="X62" i="35"/>
  <c r="AX112" i="35"/>
  <c r="Y61" i="35" s="1"/>
  <c r="AW112" i="35"/>
  <c r="X61" i="35"/>
  <c r="AX111" i="35"/>
  <c r="AW111" i="35"/>
  <c r="AX110" i="35"/>
  <c r="AW110" i="35"/>
  <c r="AX109" i="35"/>
  <c r="Y60" i="35" s="1"/>
  <c r="AW109" i="35"/>
  <c r="X60" i="35"/>
  <c r="AX108" i="35"/>
  <c r="Y59" i="35" s="1"/>
  <c r="AW108" i="35"/>
  <c r="X59" i="35"/>
  <c r="AX107" i="35"/>
  <c r="Y58" i="35"/>
  <c r="AW107" i="35"/>
  <c r="X58" i="35" s="1"/>
  <c r="AM107" i="35"/>
  <c r="AM108" i="35"/>
  <c r="AM109" i="35" s="1"/>
  <c r="AX106" i="35"/>
  <c r="Y57" i="35"/>
  <c r="AW106" i="35"/>
  <c r="X57" i="35"/>
  <c r="AM106" i="35"/>
  <c r="AX105" i="35"/>
  <c r="Y56" i="35"/>
  <c r="AW105" i="35"/>
  <c r="X56" i="35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/>
  <c r="AX98" i="35"/>
  <c r="AW98" i="35"/>
  <c r="AM98" i="35"/>
  <c r="AM102" i="35" s="1"/>
  <c r="AL98" i="35"/>
  <c r="AL99" i="35" s="1"/>
  <c r="AL100" i="35" s="1"/>
  <c r="AL101" i="35"/>
  <c r="AX97" i="35"/>
  <c r="AW97" i="35"/>
  <c r="Y54" i="35"/>
  <c r="X54" i="35"/>
  <c r="X55" i="35" s="1"/>
  <c r="Y53" i="35"/>
  <c r="X53" i="35"/>
  <c r="Y52" i="35"/>
  <c r="X52" i="35"/>
  <c r="Y51" i="35"/>
  <c r="X51" i="35"/>
  <c r="Y50" i="35"/>
  <c r="Y49" i="35"/>
  <c r="X49" i="35"/>
  <c r="Y48" i="35"/>
  <c r="X48" i="35"/>
  <c r="Y47" i="35"/>
  <c r="X47" i="35"/>
  <c r="AM86" i="35"/>
  <c r="AM87" i="35"/>
  <c r="AM88" i="35"/>
  <c r="Y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L81" i="35" s="1"/>
  <c r="AL82" i="35" s="1"/>
  <c r="AL83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/>
  <c r="AX57" i="35"/>
  <c r="AW57" i="35"/>
  <c r="AM57" i="35"/>
  <c r="AM61" i="35" s="1"/>
  <c r="AX56" i="35"/>
  <c r="AW56" i="35"/>
  <c r="AM56" i="35"/>
  <c r="AM60" i="35"/>
  <c r="AL56" i="35"/>
  <c r="AL57" i="35" s="1"/>
  <c r="AL58" i="35" s="1"/>
  <c r="AL59" i="35"/>
  <c r="AL64" i="35" s="1"/>
  <c r="AL65" i="35" s="1"/>
  <c r="AL66" i="35" s="1"/>
  <c r="AL67" i="35" s="1"/>
  <c r="AL68" i="35" s="1"/>
  <c r="AL69" i="35" s="1"/>
  <c r="AL70" i="35" s="1"/>
  <c r="AL71" i="35" s="1"/>
  <c r="AX55" i="35"/>
  <c r="AW55" i="35"/>
  <c r="AX54" i="35"/>
  <c r="AW54" i="35"/>
  <c r="AX53" i="35"/>
  <c r="Y32" i="35" s="1"/>
  <c r="Y33" i="35" s="1"/>
  <c r="AW53" i="35"/>
  <c r="X32" i="35"/>
  <c r="X33" i="35" s="1"/>
  <c r="AX52" i="35"/>
  <c r="Y31" i="35"/>
  <c r="AW52" i="35"/>
  <c r="X31" i="35"/>
  <c r="AX51" i="35"/>
  <c r="Y30" i="35" s="1"/>
  <c r="AW51" i="35"/>
  <c r="X30" i="35"/>
  <c r="AX50" i="35"/>
  <c r="Y29" i="35"/>
  <c r="AW50" i="35"/>
  <c r="X29" i="35" s="1"/>
  <c r="AX49" i="35"/>
  <c r="Y28" i="35"/>
  <c r="AW49" i="35"/>
  <c r="X28" i="35"/>
  <c r="AX48" i="35"/>
  <c r="AW48" i="35"/>
  <c r="AX47" i="35"/>
  <c r="AW47" i="35"/>
  <c r="AX46" i="35"/>
  <c r="Y27" i="35"/>
  <c r="AW46" i="35"/>
  <c r="X27" i="35" s="1"/>
  <c r="AX45" i="35"/>
  <c r="Y26" i="35"/>
  <c r="AW45" i="35"/>
  <c r="X26" i="35"/>
  <c r="AX44" i="35"/>
  <c r="Y25" i="35"/>
  <c r="AW44" i="35"/>
  <c r="X25" i="35" s="1"/>
  <c r="AM44" i="35"/>
  <c r="AM45" i="35"/>
  <c r="AM46" i="35"/>
  <c r="AX43" i="35"/>
  <c r="Y24" i="35"/>
  <c r="AW43" i="35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/>
  <c r="AX36" i="35"/>
  <c r="AW36" i="35"/>
  <c r="AM36" i="35"/>
  <c r="AM40" i="35"/>
  <c r="AX35" i="35"/>
  <c r="AW35" i="35"/>
  <c r="AM35" i="35"/>
  <c r="AM39" i="35" s="1"/>
  <c r="AL35" i="35"/>
  <c r="AL36" i="35"/>
  <c r="AL37" i="35" s="1"/>
  <c r="AL38" i="35" s="1"/>
  <c r="AX34" i="35"/>
  <c r="AW34" i="35"/>
  <c r="Y21" i="35"/>
  <c r="Y22" i="35" s="1"/>
  <c r="X22" i="35"/>
  <c r="X18" i="35"/>
  <c r="X19" i="35"/>
  <c r="Y17" i="35"/>
  <c r="X17" i="35"/>
  <c r="AX27" i="35"/>
  <c r="AW27" i="35"/>
  <c r="AX26" i="35"/>
  <c r="AW26" i="35"/>
  <c r="AX24" i="35"/>
  <c r="Y15" i="35" s="1"/>
  <c r="AW24" i="35"/>
  <c r="X15" i="35"/>
  <c r="AX23" i="35"/>
  <c r="Y14" i="35"/>
  <c r="AW23" i="35"/>
  <c r="X14" i="35" s="1"/>
  <c r="AM23" i="35"/>
  <c r="AM24" i="35" s="1"/>
  <c r="AM25" i="35" s="1"/>
  <c r="AX22" i="35"/>
  <c r="Y13" i="35" s="1"/>
  <c r="AW22" i="35"/>
  <c r="X13" i="35"/>
  <c r="AM22" i="35"/>
  <c r="AX21" i="35"/>
  <c r="Y12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/>
  <c r="AM15" i="35"/>
  <c r="AM19" i="35"/>
  <c r="AX14" i="35"/>
  <c r="AW14" i="35"/>
  <c r="AM14" i="35"/>
  <c r="AM18" i="35"/>
  <c r="AL14" i="35"/>
  <c r="AL15" i="35"/>
  <c r="AL16" i="35"/>
  <c r="AL17" i="35" s="1"/>
  <c r="AX13" i="35"/>
  <c r="AW13" i="35"/>
  <c r="AB112" i="35"/>
  <c r="AB113" i="35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/>
  <c r="AB104" i="35"/>
  <c r="AB105" i="35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/>
  <c r="AB81" i="35" s="1"/>
  <c r="AB82" i="35" s="1"/>
  <c r="AB83" i="35" s="1"/>
  <c r="AB84" i="35" s="1"/>
  <c r="AB85" i="35" s="1"/>
  <c r="AB86" i="35" s="1"/>
  <c r="AB87" i="35" s="1"/>
  <c r="AB88" i="35" s="1"/>
  <c r="Y55" i="35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X24" i="35"/>
  <c r="W24" i="35"/>
  <c r="V24" i="35"/>
  <c r="W23" i="35"/>
  <c r="V23" i="35"/>
  <c r="W21" i="35"/>
  <c r="V21" i="35"/>
  <c r="V22" i="35" s="1"/>
  <c r="Y18" i="35"/>
  <c r="Y20" i="35"/>
  <c r="W18" i="35"/>
  <c r="V18" i="35"/>
  <c r="V20" i="35" s="1"/>
  <c r="V19" i="35"/>
  <c r="W16" i="35"/>
  <c r="V16" i="35"/>
  <c r="W15" i="35"/>
  <c r="W14" i="35"/>
  <c r="V14" i="35"/>
  <c r="AB13" i="35"/>
  <c r="AB14" i="35" s="1"/>
  <c r="AB15" i="35" s="1"/>
  <c r="AB16" i="35"/>
  <c r="AB17" i="35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W22" i="35"/>
  <c r="AL63" i="35"/>
  <c r="AL60" i="35"/>
  <c r="AL61" i="35" s="1"/>
  <c r="AL62" i="35" s="1"/>
  <c r="AL72" i="35"/>
  <c r="AL73" i="35" s="1"/>
  <c r="AL74" i="35" s="1"/>
  <c r="AL75" i="35" s="1"/>
  <c r="AL85" i="35"/>
  <c r="AL86" i="35"/>
  <c r="AL87" i="35" s="1"/>
  <c r="AL88" i="35"/>
  <c r="AL89" i="35" s="1"/>
  <c r="AL90" i="35" s="1"/>
  <c r="AL91" i="35" s="1"/>
  <c r="AL92" i="35" s="1"/>
  <c r="AL93" i="35" s="1"/>
  <c r="AL94" i="35" s="1"/>
  <c r="AL95" i="35" s="1"/>
  <c r="AL96" i="35" s="1"/>
  <c r="AL84" i="35"/>
  <c r="AL126" i="35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/>
  <c r="AL209" i="35" s="1"/>
  <c r="Y19" i="35"/>
  <c r="AL195" i="35"/>
  <c r="AL196" i="35" s="1"/>
  <c r="AL197" i="35"/>
  <c r="AL198" i="35"/>
  <c r="AL199" i="35" s="1"/>
  <c r="AL200" i="35" s="1"/>
  <c r="AL201" i="35" s="1"/>
  <c r="X20" i="35"/>
  <c r="D7" i="4"/>
  <c r="D11" i="4" s="1"/>
  <c r="D15" i="4" s="1"/>
  <c r="D16" i="4"/>
  <c r="E7" i="4"/>
  <c r="E11" i="4"/>
  <c r="E15" i="4"/>
  <c r="E16" i="4" s="1"/>
  <c r="F7" i="4"/>
  <c r="F11" i="4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/>
  <c r="I15" i="4" s="1"/>
  <c r="I16" i="4" s="1"/>
  <c r="J7" i="4"/>
  <c r="J11" i="4" s="1"/>
  <c r="J15" i="4" s="1"/>
  <c r="J16" i="4" s="1"/>
  <c r="K7" i="4"/>
  <c r="K11" i="4"/>
  <c r="K15" i="4"/>
  <c r="K16" i="4"/>
  <c r="L7" i="4"/>
  <c r="L11" i="4" s="1"/>
  <c r="L15" i="4" s="1"/>
  <c r="L16" i="4" s="1"/>
  <c r="M7" i="4"/>
  <c r="M11" i="4" s="1"/>
  <c r="M15" i="4" s="1"/>
  <c r="M16" i="4"/>
  <c r="N7" i="4"/>
  <c r="N11" i="4"/>
  <c r="N15" i="4"/>
  <c r="N16" i="4" s="1"/>
  <c r="C7" i="4"/>
  <c r="C11" i="4" s="1"/>
  <c r="C15" i="4" s="1"/>
  <c r="C16" i="4" s="1"/>
  <c r="H55" i="41"/>
  <c r="AM7" i="35"/>
  <c r="AL7" i="35"/>
  <c r="AK7" i="35"/>
  <c r="J38" i="35"/>
  <c r="U7" i="35"/>
  <c r="T7" i="35"/>
  <c r="Y7" i="35"/>
  <c r="V7" i="35"/>
  <c r="K92" i="38"/>
  <c r="K89" i="38"/>
  <c r="K87" i="38"/>
  <c r="K86" i="38"/>
  <c r="K85" i="38"/>
  <c r="K81" i="38"/>
  <c r="K80" i="38"/>
  <c r="K79" i="38"/>
  <c r="K78" i="38"/>
  <c r="L78" i="38" s="1"/>
  <c r="K77" i="38"/>
  <c r="K75" i="38"/>
  <c r="K74" i="38"/>
  <c r="K66" i="38"/>
  <c r="K65" i="38"/>
  <c r="K64" i="38"/>
  <c r="K63" i="38"/>
  <c r="K62" i="38"/>
  <c r="K61" i="38"/>
  <c r="K59" i="38"/>
  <c r="K49" i="38"/>
  <c r="K48" i="38"/>
  <c r="K47" i="38"/>
  <c r="K41" i="38"/>
  <c r="K40" i="38"/>
  <c r="K39" i="38"/>
  <c r="K33" i="38"/>
  <c r="K28" i="38"/>
  <c r="K27" i="38"/>
  <c r="K26" i="38"/>
  <c r="K25" i="38"/>
  <c r="K23" i="38"/>
  <c r="K20" i="38"/>
  <c r="K9" i="38"/>
  <c r="K10" i="38"/>
  <c r="K13" i="38"/>
  <c r="K14" i="38"/>
  <c r="M440" i="37"/>
  <c r="M439" i="37"/>
  <c r="M437" i="37"/>
  <c r="M434" i="37"/>
  <c r="M432" i="37"/>
  <c r="M430" i="37"/>
  <c r="M427" i="37"/>
  <c r="M426" i="37"/>
  <c r="M424" i="37"/>
  <c r="M421" i="37"/>
  <c r="M417" i="37"/>
  <c r="M415" i="37"/>
  <c r="M414" i="37"/>
  <c r="M413" i="37"/>
  <c r="M412" i="37"/>
  <c r="M411" i="37"/>
  <c r="M409" i="37"/>
  <c r="M408" i="37"/>
  <c r="M407" i="37"/>
  <c r="M406" i="37"/>
  <c r="M402" i="37"/>
  <c r="M401" i="37"/>
  <c r="M400" i="37"/>
  <c r="M399" i="37"/>
  <c r="M398" i="37"/>
  <c r="M389" i="37"/>
  <c r="M384" i="37"/>
  <c r="M383" i="37"/>
  <c r="M382" i="37"/>
  <c r="M381" i="37"/>
  <c r="M380" i="37"/>
  <c r="M379" i="37"/>
  <c r="M377" i="37"/>
  <c r="M367" i="37"/>
  <c r="M365" i="37"/>
  <c r="M364" i="37"/>
  <c r="M362" i="37"/>
  <c r="M361" i="37"/>
  <c r="M359" i="37"/>
  <c r="M358" i="37"/>
  <c r="M354" i="37"/>
  <c r="M353" i="37"/>
  <c r="M352" i="37"/>
  <c r="M351" i="37"/>
  <c r="M350" i="37"/>
  <c r="M344" i="37"/>
  <c r="M342" i="37"/>
  <c r="M341" i="37"/>
  <c r="M340" i="37"/>
  <c r="M339" i="37"/>
  <c r="M336" i="37"/>
  <c r="M330" i="37"/>
  <c r="M329" i="37"/>
  <c r="M327" i="37"/>
  <c r="M326" i="37"/>
  <c r="M325" i="37"/>
  <c r="M323" i="37"/>
  <c r="M315" i="37"/>
  <c r="M312" i="37"/>
  <c r="M307" i="37"/>
  <c r="M306" i="37"/>
  <c r="M304" i="37"/>
  <c r="M300" i="37"/>
  <c r="M298" i="37"/>
  <c r="M297" i="37"/>
  <c r="M293" i="37"/>
  <c r="M292" i="37"/>
  <c r="M286" i="37"/>
  <c r="M285" i="37"/>
  <c r="M281" i="37"/>
  <c r="M268" i="37"/>
  <c r="M267" i="37"/>
  <c r="M265" i="37"/>
  <c r="M264" i="37"/>
  <c r="M261" i="37"/>
  <c r="M259" i="37"/>
  <c r="M258" i="37"/>
  <c r="M254" i="37"/>
  <c r="M253" i="37"/>
  <c r="M252" i="37"/>
  <c r="M248" i="37"/>
  <c r="M247" i="37"/>
  <c r="M246" i="37"/>
  <c r="M244" i="37"/>
  <c r="M241" i="37"/>
  <c r="M239" i="37"/>
  <c r="M238" i="37"/>
  <c r="M235" i="37"/>
  <c r="M232" i="37"/>
  <c r="M231" i="37"/>
  <c r="M230" i="37"/>
  <c r="M229" i="37"/>
  <c r="M228" i="37"/>
  <c r="M222" i="37"/>
  <c r="M220" i="37"/>
  <c r="M215" i="37"/>
  <c r="M213" i="37"/>
  <c r="M212" i="37"/>
  <c r="M207" i="37"/>
  <c r="M206" i="37"/>
  <c r="M205" i="37"/>
  <c r="M204" i="37"/>
  <c r="M203" i="37"/>
  <c r="M201" i="37"/>
  <c r="M200" i="37"/>
  <c r="M199" i="37"/>
  <c r="M198" i="37"/>
  <c r="M197" i="37"/>
  <c r="M196" i="37"/>
  <c r="M193" i="37"/>
  <c r="M192" i="37"/>
  <c r="M191" i="37"/>
  <c r="M190" i="37"/>
  <c r="M189" i="37"/>
  <c r="M186" i="37"/>
  <c r="M184" i="37"/>
  <c r="M182" i="37"/>
  <c r="M181" i="37"/>
  <c r="N181" i="37" s="1"/>
  <c r="M179" i="37"/>
  <c r="M178" i="37"/>
  <c r="M177" i="37"/>
  <c r="M176" i="37"/>
  <c r="M173" i="37"/>
  <c r="M169" i="37"/>
  <c r="M166" i="37"/>
  <c r="M160" i="37"/>
  <c r="M159" i="37"/>
  <c r="N159" i="37" s="1"/>
  <c r="M158" i="37"/>
  <c r="N158" i="37" s="1"/>
  <c r="M155" i="37"/>
  <c r="M153" i="37"/>
  <c r="M149" i="37"/>
  <c r="M148" i="37"/>
  <c r="M146" i="37"/>
  <c r="M142" i="37"/>
  <c r="M137" i="37"/>
  <c r="M136" i="37"/>
  <c r="M135" i="37"/>
  <c r="M134" i="37"/>
  <c r="M131" i="37"/>
  <c r="M126" i="37"/>
  <c r="M125" i="37"/>
  <c r="M124" i="37"/>
  <c r="M123" i="37"/>
  <c r="M122" i="37"/>
  <c r="M121" i="37"/>
  <c r="M120" i="37"/>
  <c r="M119" i="37"/>
  <c r="M118" i="37"/>
  <c r="M111" i="37"/>
  <c r="M108" i="37"/>
  <c r="M105" i="37"/>
  <c r="M103" i="37"/>
  <c r="M102" i="37"/>
  <c r="M98" i="37"/>
  <c r="M96" i="37"/>
  <c r="M94" i="37"/>
  <c r="M93" i="37"/>
  <c r="M92" i="37"/>
  <c r="M91" i="37"/>
  <c r="M90" i="37"/>
  <c r="M85" i="37"/>
  <c r="M84" i="37"/>
  <c r="M82" i="37"/>
  <c r="M79" i="37"/>
  <c r="N79" i="37" s="1"/>
  <c r="M78" i="37"/>
  <c r="N78" i="37" s="1"/>
  <c r="M75" i="37"/>
  <c r="M72" i="37"/>
  <c r="M70" i="37"/>
  <c r="M69" i="37"/>
  <c r="M68" i="37"/>
  <c r="M67" i="37"/>
  <c r="M66" i="37"/>
  <c r="M13" i="37"/>
  <c r="M15" i="37"/>
  <c r="M16" i="37"/>
  <c r="M17" i="37"/>
  <c r="N17" i="37" s="1"/>
  <c r="M18" i="37"/>
  <c r="N18" i="37" s="1"/>
  <c r="M19" i="37"/>
  <c r="M21" i="37"/>
  <c r="M22" i="37"/>
  <c r="M23" i="37"/>
  <c r="M27" i="37"/>
  <c r="M28" i="37"/>
  <c r="M29" i="37"/>
  <c r="M30" i="37"/>
  <c r="M33" i="37"/>
  <c r="M34" i="37"/>
  <c r="M36" i="37"/>
  <c r="M37" i="37"/>
  <c r="N37" i="37" s="1"/>
  <c r="M39" i="37"/>
  <c r="M40" i="37"/>
  <c r="M43" i="37"/>
  <c r="M44" i="37"/>
  <c r="M45" i="37"/>
  <c r="M46" i="37"/>
  <c r="M49" i="37"/>
  <c r="M52" i="37"/>
  <c r="M53" i="37"/>
  <c r="M54" i="37"/>
  <c r="M57" i="37"/>
  <c r="M58" i="37"/>
  <c r="I51" i="53"/>
  <c r="I55" i="53" s="1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Y55" i="53" s="1"/>
  <c r="Z51" i="53"/>
  <c r="AA51" i="53"/>
  <c r="AA55" i="53" s="1"/>
  <c r="AA56" i="53" s="1"/>
  <c r="I52" i="53"/>
  <c r="I54" i="53" s="1"/>
  <c r="I56" i="53" s="1"/>
  <c r="J52" i="53"/>
  <c r="J54" i="53" s="1"/>
  <c r="J56" i="53" s="1"/>
  <c r="J58" i="53" s="1"/>
  <c r="K52" i="53"/>
  <c r="K54" i="53"/>
  <c r="L52" i="53"/>
  <c r="L54" i="53"/>
  <c r="M52" i="53"/>
  <c r="M54" i="53"/>
  <c r="N52" i="53"/>
  <c r="N54" i="53"/>
  <c r="O52" i="53"/>
  <c r="O54" i="53" s="1"/>
  <c r="P52" i="53"/>
  <c r="Q52" i="53"/>
  <c r="Q54" i="53"/>
  <c r="R52" i="53"/>
  <c r="R54" i="53" s="1"/>
  <c r="R56" i="53" s="1"/>
  <c r="S52" i="53"/>
  <c r="S54" i="53" s="1"/>
  <c r="T52" i="53"/>
  <c r="T54" i="53"/>
  <c r="U52" i="53"/>
  <c r="U54" i="53" s="1"/>
  <c r="V52" i="53"/>
  <c r="V54" i="53"/>
  <c r="W52" i="53"/>
  <c r="W54" i="53"/>
  <c r="X52" i="53"/>
  <c r="X54" i="53" s="1"/>
  <c r="Y52" i="53"/>
  <c r="Z52" i="53"/>
  <c r="Z54" i="53" s="1"/>
  <c r="AA52" i="53"/>
  <c r="AA54" i="53"/>
  <c r="I53" i="53"/>
  <c r="J53" i="53"/>
  <c r="K53" i="53"/>
  <c r="L53" i="53"/>
  <c r="M53" i="53"/>
  <c r="M55" i="53" s="1"/>
  <c r="N53" i="53"/>
  <c r="O53" i="53"/>
  <c r="P53" i="53"/>
  <c r="P55" i="53" s="1"/>
  <c r="Q53" i="53"/>
  <c r="Q55" i="53" s="1"/>
  <c r="Q56" i="53" s="1"/>
  <c r="R53" i="53"/>
  <c r="S53" i="53"/>
  <c r="T53" i="53"/>
  <c r="U53" i="53"/>
  <c r="V53" i="53"/>
  <c r="W53" i="53"/>
  <c r="X53" i="53"/>
  <c r="Y53" i="53"/>
  <c r="Z53" i="53"/>
  <c r="AA53" i="53"/>
  <c r="P54" i="53"/>
  <c r="P56" i="53" s="1"/>
  <c r="Y54" i="53"/>
  <c r="Y56" i="53" s="1"/>
  <c r="I25" i="53"/>
  <c r="I32" i="53" s="1"/>
  <c r="I33" i="53" s="1"/>
  <c r="I35" i="53" s="1"/>
  <c r="J25" i="53"/>
  <c r="J32" i="53" s="1"/>
  <c r="J33" i="53" s="1"/>
  <c r="K25" i="53"/>
  <c r="K32" i="53"/>
  <c r="K33" i="53"/>
  <c r="K35" i="53" s="1"/>
  <c r="L25" i="53"/>
  <c r="L32" i="53" s="1"/>
  <c r="L33" i="53"/>
  <c r="M25" i="53"/>
  <c r="M32" i="53" s="1"/>
  <c r="M33" i="53" s="1"/>
  <c r="N25" i="53"/>
  <c r="N32" i="53" s="1"/>
  <c r="N33" i="53" s="1"/>
  <c r="O25" i="53"/>
  <c r="P25" i="53"/>
  <c r="P32" i="53"/>
  <c r="P33" i="53"/>
  <c r="P35" i="53"/>
  <c r="Q25" i="53"/>
  <c r="Q34" i="53" s="1"/>
  <c r="Q32" i="53"/>
  <c r="Q33" i="53" s="1"/>
  <c r="R25" i="53"/>
  <c r="R32" i="53"/>
  <c r="R33" i="53" s="1"/>
  <c r="R35" i="53" s="1"/>
  <c r="S25" i="53"/>
  <c r="T25" i="53"/>
  <c r="U25" i="53"/>
  <c r="U32" i="53"/>
  <c r="U33" i="53"/>
  <c r="V25" i="53"/>
  <c r="V32" i="53" s="1"/>
  <c r="V33" i="53" s="1"/>
  <c r="W25" i="53"/>
  <c r="X25" i="53"/>
  <c r="X32" i="53"/>
  <c r="X33" i="53" s="1"/>
  <c r="X35" i="53" s="1"/>
  <c r="Y25" i="53"/>
  <c r="Z25" i="53"/>
  <c r="AA25" i="53"/>
  <c r="AA32" i="53"/>
  <c r="AA33" i="53"/>
  <c r="I28" i="53"/>
  <c r="J28" i="53"/>
  <c r="J34" i="53" s="1"/>
  <c r="K28" i="53"/>
  <c r="K34" i="53" s="1"/>
  <c r="L28" i="53"/>
  <c r="M28" i="53"/>
  <c r="N28" i="53"/>
  <c r="N34" i="53" s="1"/>
  <c r="O28" i="53"/>
  <c r="P28" i="53"/>
  <c r="Q28" i="53"/>
  <c r="R28" i="53"/>
  <c r="S28" i="53"/>
  <c r="T28" i="53"/>
  <c r="U28" i="53"/>
  <c r="V28" i="53"/>
  <c r="W28" i="53"/>
  <c r="W34" i="53" s="1"/>
  <c r="X28" i="53"/>
  <c r="Y28" i="53"/>
  <c r="Z28" i="53"/>
  <c r="Z34" i="53" s="1"/>
  <c r="Z41" i="53" s="1"/>
  <c r="Z42" i="53" s="1"/>
  <c r="AA28" i="53"/>
  <c r="H28" i="53"/>
  <c r="H25" i="53"/>
  <c r="I8" i="53"/>
  <c r="J8" i="53"/>
  <c r="J15" i="53"/>
  <c r="J16" i="53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/>
  <c r="S16" i="53"/>
  <c r="T8" i="53"/>
  <c r="U8" i="53"/>
  <c r="V8" i="53"/>
  <c r="W8" i="53"/>
  <c r="W15" i="53"/>
  <c r="W16" i="53" s="1"/>
  <c r="W18" i="53" s="1"/>
  <c r="W39" i="53" s="1"/>
  <c r="W61" i="53" s="1"/>
  <c r="X8" i="53"/>
  <c r="X60" i="53" s="1"/>
  <c r="X62" i="53" s="1"/>
  <c r="Y8" i="53"/>
  <c r="Z8" i="53"/>
  <c r="Z15" i="53"/>
  <c r="Z16" i="53" s="1"/>
  <c r="AA8" i="53"/>
  <c r="AA15" i="53"/>
  <c r="AA16" i="53" s="1"/>
  <c r="AA18" i="53" s="1"/>
  <c r="I11" i="53"/>
  <c r="J11" i="53"/>
  <c r="K11" i="53"/>
  <c r="L11" i="53"/>
  <c r="M11" i="53"/>
  <c r="M17" i="53" s="1"/>
  <c r="M41" i="53" s="1"/>
  <c r="N11" i="53"/>
  <c r="O11" i="53"/>
  <c r="O17" i="53" s="1"/>
  <c r="P11" i="53"/>
  <c r="Q11" i="53"/>
  <c r="R11" i="53"/>
  <c r="S11" i="53"/>
  <c r="T11" i="53"/>
  <c r="U11" i="53"/>
  <c r="V11" i="53"/>
  <c r="W11" i="53"/>
  <c r="W17" i="53" s="1"/>
  <c r="X11" i="53"/>
  <c r="Y11" i="53"/>
  <c r="Z11" i="53"/>
  <c r="AA11" i="53"/>
  <c r="AA17" i="53" s="1"/>
  <c r="AA41" i="53" s="1"/>
  <c r="H11" i="53"/>
  <c r="H8" i="53"/>
  <c r="K83" i="52"/>
  <c r="K82" i="52"/>
  <c r="K81" i="52"/>
  <c r="K68" i="52"/>
  <c r="K58" i="52"/>
  <c r="K59" i="52"/>
  <c r="K9" i="52"/>
  <c r="K10" i="52"/>
  <c r="K13" i="52"/>
  <c r="K15" i="52"/>
  <c r="K16" i="52"/>
  <c r="K17" i="52"/>
  <c r="K21" i="52"/>
  <c r="K22" i="52"/>
  <c r="K23" i="52"/>
  <c r="K24" i="52"/>
  <c r="K28" i="52"/>
  <c r="K29" i="52"/>
  <c r="K30" i="52"/>
  <c r="K31" i="52"/>
  <c r="K34" i="52"/>
  <c r="K35" i="52"/>
  <c r="K36" i="52"/>
  <c r="K37" i="52"/>
  <c r="K43" i="52"/>
  <c r="K45" i="52"/>
  <c r="K46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/>
  <c r="J58" i="51"/>
  <c r="J60" i="51"/>
  <c r="K58" i="51"/>
  <c r="K60" i="51" s="1"/>
  <c r="K62" i="51" s="1"/>
  <c r="L58" i="51"/>
  <c r="L60" i="51" s="1"/>
  <c r="M58" i="51"/>
  <c r="M60" i="51" s="1"/>
  <c r="M62" i="51" s="1"/>
  <c r="N58" i="51"/>
  <c r="N60" i="51"/>
  <c r="N62" i="51" s="1"/>
  <c r="O58" i="51"/>
  <c r="O60" i="51"/>
  <c r="P58" i="51"/>
  <c r="P60" i="51"/>
  <c r="Q58" i="51"/>
  <c r="Q60" i="51"/>
  <c r="R58" i="51"/>
  <c r="R60" i="51" s="1"/>
  <c r="S58" i="51"/>
  <c r="S60" i="51" s="1"/>
  <c r="T58" i="51"/>
  <c r="T60" i="51"/>
  <c r="U58" i="51"/>
  <c r="U60" i="51"/>
  <c r="U62" i="51" s="1"/>
  <c r="V58" i="51"/>
  <c r="V60" i="51" s="1"/>
  <c r="W58" i="51"/>
  <c r="W60" i="51"/>
  <c r="X58" i="51"/>
  <c r="X60" i="51" s="1"/>
  <c r="Y58" i="51"/>
  <c r="Y60" i="51" s="1"/>
  <c r="Y62" i="51" s="1"/>
  <c r="Z58" i="51"/>
  <c r="Z60" i="51"/>
  <c r="Z62" i="51" s="1"/>
  <c r="AA58" i="51"/>
  <c r="AA60" i="51"/>
  <c r="I59" i="51"/>
  <c r="I61" i="51" s="1"/>
  <c r="I62" i="51" s="1"/>
  <c r="J59" i="51"/>
  <c r="J61" i="51" s="1"/>
  <c r="K59" i="51"/>
  <c r="L59" i="51"/>
  <c r="M59" i="51"/>
  <c r="N59" i="51"/>
  <c r="O59" i="51"/>
  <c r="P59" i="51"/>
  <c r="Q59" i="51"/>
  <c r="R59" i="51"/>
  <c r="S59" i="51"/>
  <c r="T59" i="51"/>
  <c r="U59" i="51"/>
  <c r="U61" i="51" s="1"/>
  <c r="V59" i="51"/>
  <c r="W59" i="51"/>
  <c r="X59" i="51"/>
  <c r="X61" i="51" s="1"/>
  <c r="Y59" i="51"/>
  <c r="Z59" i="51"/>
  <c r="AA59" i="51"/>
  <c r="I66" i="51"/>
  <c r="I68" i="51"/>
  <c r="J66" i="51"/>
  <c r="J68" i="51" s="1"/>
  <c r="K66" i="51"/>
  <c r="K68" i="51"/>
  <c r="L66" i="51"/>
  <c r="L68" i="51"/>
  <c r="M66" i="51"/>
  <c r="M68" i="51" s="1"/>
  <c r="N66" i="51"/>
  <c r="N68" i="51"/>
  <c r="O66" i="51"/>
  <c r="O68" i="51"/>
  <c r="P66" i="51"/>
  <c r="P68" i="51" s="1"/>
  <c r="Q66" i="51"/>
  <c r="Q68" i="51"/>
  <c r="R66" i="51"/>
  <c r="R68" i="51"/>
  <c r="S66" i="51"/>
  <c r="S68" i="51" s="1"/>
  <c r="T66" i="51"/>
  <c r="T68" i="51"/>
  <c r="U66" i="51"/>
  <c r="U68" i="51"/>
  <c r="V66" i="51"/>
  <c r="V68" i="51" s="1"/>
  <c r="W66" i="51"/>
  <c r="W68" i="51"/>
  <c r="X66" i="51"/>
  <c r="X68" i="51"/>
  <c r="Y66" i="51"/>
  <c r="Y68" i="51" s="1"/>
  <c r="Z66" i="51"/>
  <c r="Z68" i="51"/>
  <c r="AA66" i="51"/>
  <c r="AA68" i="51"/>
  <c r="H66" i="51"/>
  <c r="H57" i="51"/>
  <c r="I32" i="51"/>
  <c r="I40" i="51"/>
  <c r="J32" i="51"/>
  <c r="J40" i="51"/>
  <c r="K32" i="51"/>
  <c r="K40" i="51" s="1"/>
  <c r="L32" i="51"/>
  <c r="M32" i="51"/>
  <c r="M40" i="51" s="1"/>
  <c r="N32" i="51"/>
  <c r="N40" i="51"/>
  <c r="O32" i="51"/>
  <c r="O40" i="51"/>
  <c r="P32" i="51"/>
  <c r="P40" i="51"/>
  <c r="Q32" i="51"/>
  <c r="Q40" i="51"/>
  <c r="R32" i="51"/>
  <c r="R40" i="51" s="1"/>
  <c r="S32" i="51"/>
  <c r="S40" i="51" s="1"/>
  <c r="T32" i="51"/>
  <c r="T40" i="51"/>
  <c r="U32" i="51"/>
  <c r="U40" i="51"/>
  <c r="V32" i="51"/>
  <c r="V40" i="51" s="1"/>
  <c r="V47" i="51" s="1"/>
  <c r="V48" i="51" s="1"/>
  <c r="W32" i="51"/>
  <c r="W40" i="51"/>
  <c r="X32" i="51"/>
  <c r="Y32" i="51"/>
  <c r="Y40" i="51"/>
  <c r="Z32" i="51"/>
  <c r="Z40" i="51"/>
  <c r="AA32" i="51"/>
  <c r="AA40" i="51" s="1"/>
  <c r="I36" i="51"/>
  <c r="I37" i="51"/>
  <c r="I41" i="51" s="1"/>
  <c r="J36" i="51"/>
  <c r="J37" i="51"/>
  <c r="J41" i="51" s="1"/>
  <c r="K36" i="51"/>
  <c r="K37" i="51"/>
  <c r="K41" i="51" s="1"/>
  <c r="L36" i="51"/>
  <c r="L37" i="51"/>
  <c r="L41" i="51" s="1"/>
  <c r="M36" i="51"/>
  <c r="M37" i="51" s="1"/>
  <c r="M41" i="51"/>
  <c r="N36" i="51"/>
  <c r="N37" i="51"/>
  <c r="N41" i="51" s="1"/>
  <c r="O36" i="51"/>
  <c r="O37" i="51"/>
  <c r="O41" i="51" s="1"/>
  <c r="P36" i="51"/>
  <c r="P37" i="51"/>
  <c r="P41" i="51" s="1"/>
  <c r="Q36" i="51"/>
  <c r="Q37" i="51"/>
  <c r="Q41" i="51"/>
  <c r="R36" i="51"/>
  <c r="R37" i="51" s="1"/>
  <c r="R41" i="51" s="1"/>
  <c r="R45" i="51" s="1"/>
  <c r="S36" i="51"/>
  <c r="S37" i="51"/>
  <c r="S41" i="51" s="1"/>
  <c r="T36" i="51"/>
  <c r="T37" i="51"/>
  <c r="T41" i="51" s="1"/>
  <c r="U36" i="51"/>
  <c r="U37" i="51"/>
  <c r="U41" i="51"/>
  <c r="V36" i="51"/>
  <c r="V37" i="51"/>
  <c r="V41" i="51" s="1"/>
  <c r="W36" i="51"/>
  <c r="W37" i="51"/>
  <c r="W41" i="51" s="1"/>
  <c r="X36" i="51"/>
  <c r="X37" i="51"/>
  <c r="X41" i="51" s="1"/>
  <c r="Y36" i="51"/>
  <c r="Y37" i="51"/>
  <c r="Y41" i="51" s="1"/>
  <c r="Z36" i="51"/>
  <c r="Z37" i="51"/>
  <c r="Z41" i="51" s="1"/>
  <c r="AA36" i="51"/>
  <c r="AA37" i="5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/>
  <c r="I47" i="51" s="1"/>
  <c r="I63" i="51" s="1"/>
  <c r="J12" i="51"/>
  <c r="J20" i="51" s="1"/>
  <c r="K12" i="51"/>
  <c r="K20" i="51"/>
  <c r="L12" i="51"/>
  <c r="M12" i="51"/>
  <c r="M20" i="51"/>
  <c r="N12" i="51"/>
  <c r="N20" i="51"/>
  <c r="N47" i="51" s="1"/>
  <c r="O12" i="51"/>
  <c r="O20" i="51"/>
  <c r="P12" i="51"/>
  <c r="P20" i="51"/>
  <c r="Q12" i="51"/>
  <c r="Q20" i="51" s="1"/>
  <c r="R12" i="51"/>
  <c r="R20" i="51" s="1"/>
  <c r="S12" i="51"/>
  <c r="S20" i="51"/>
  <c r="T12" i="51"/>
  <c r="T20" i="51"/>
  <c r="U12" i="51"/>
  <c r="U20" i="51"/>
  <c r="U47" i="51" s="1"/>
  <c r="V12" i="51"/>
  <c r="V20" i="51"/>
  <c r="W12" i="51"/>
  <c r="W20" i="51" s="1"/>
  <c r="X12" i="51"/>
  <c r="X20" i="51" s="1"/>
  <c r="Y12" i="51"/>
  <c r="Y20" i="51" s="1"/>
  <c r="Z12" i="51"/>
  <c r="Z20" i="51"/>
  <c r="AA12" i="51"/>
  <c r="AA20" i="51"/>
  <c r="I16" i="51"/>
  <c r="I17" i="51" s="1"/>
  <c r="I21" i="51" s="1"/>
  <c r="J16" i="51"/>
  <c r="J17" i="51"/>
  <c r="K16" i="51"/>
  <c r="K17" i="51"/>
  <c r="K21" i="51" s="1"/>
  <c r="L16" i="51"/>
  <c r="L17" i="51"/>
  <c r="M16" i="51"/>
  <c r="M17" i="51"/>
  <c r="M21" i="51"/>
  <c r="N16" i="51"/>
  <c r="N17" i="51" s="1"/>
  <c r="N21" i="51" s="1"/>
  <c r="N45" i="51" s="1"/>
  <c r="O16" i="51"/>
  <c r="O17" i="51"/>
  <c r="O21" i="51" s="1"/>
  <c r="P16" i="51"/>
  <c r="P17" i="51" s="1"/>
  <c r="P21" i="51" s="1"/>
  <c r="P45" i="51" s="1"/>
  <c r="Q16" i="51"/>
  <c r="Q17" i="51" s="1"/>
  <c r="Q21" i="51" s="1"/>
  <c r="Q45" i="51" s="1"/>
  <c r="R16" i="51"/>
  <c r="R17" i="51"/>
  <c r="S16" i="51"/>
  <c r="S17" i="51" s="1"/>
  <c r="S21" i="51" s="1"/>
  <c r="T16" i="51"/>
  <c r="T17" i="51" s="1"/>
  <c r="U16" i="51"/>
  <c r="U17" i="51" s="1"/>
  <c r="U21" i="51" s="1"/>
  <c r="V16" i="51"/>
  <c r="V17" i="51" s="1"/>
  <c r="V21" i="51" s="1"/>
  <c r="V45" i="51" s="1"/>
  <c r="W16" i="51"/>
  <c r="W17" i="51" s="1"/>
  <c r="W21" i="51" s="1"/>
  <c r="W45" i="51" s="1"/>
  <c r="X16" i="51"/>
  <c r="X17" i="51" s="1"/>
  <c r="Y16" i="51"/>
  <c r="Y17" i="51" s="1"/>
  <c r="Y21" i="51"/>
  <c r="Z16" i="51"/>
  <c r="Z17" i="51"/>
  <c r="AA16" i="51"/>
  <c r="AA17" i="51"/>
  <c r="AA21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/>
  <c r="H47" i="51"/>
  <c r="K83" i="50"/>
  <c r="K82" i="50"/>
  <c r="K81" i="50"/>
  <c r="K67" i="50"/>
  <c r="K68" i="50"/>
  <c r="K66" i="50"/>
  <c r="K56" i="50"/>
  <c r="K57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6" i="50"/>
  <c r="K27" i="50"/>
  <c r="K28" i="50"/>
  <c r="K29" i="50"/>
  <c r="K32" i="50"/>
  <c r="K33" i="50"/>
  <c r="K34" i="50"/>
  <c r="K35" i="50"/>
  <c r="K36" i="50"/>
  <c r="L36" i="50" s="1"/>
  <c r="K39" i="50"/>
  <c r="K41" i="50"/>
  <c r="K44" i="50"/>
  <c r="K45" i="50"/>
  <c r="K48" i="50"/>
  <c r="K8" i="50"/>
  <c r="N9" i="49"/>
  <c r="G25" i="49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9" i="48"/>
  <c r="K10" i="48"/>
  <c r="K11" i="48"/>
  <c r="K12" i="48"/>
  <c r="K13" i="48"/>
  <c r="K14" i="48"/>
  <c r="K15" i="48"/>
  <c r="K16" i="48"/>
  <c r="K17" i="48"/>
  <c r="K18" i="48"/>
  <c r="K20" i="48"/>
  <c r="K21" i="48"/>
  <c r="K22" i="48"/>
  <c r="K23" i="48"/>
  <c r="K24" i="48"/>
  <c r="K25" i="48"/>
  <c r="K26" i="48"/>
  <c r="K27" i="48"/>
  <c r="K28" i="48"/>
  <c r="K29" i="48"/>
  <c r="K30" i="48"/>
  <c r="K32" i="48"/>
  <c r="K34" i="48"/>
  <c r="K35" i="48"/>
  <c r="K36" i="48"/>
  <c r="L36" i="48" s="1"/>
  <c r="K37" i="48"/>
  <c r="K38" i="48"/>
  <c r="K39" i="48"/>
  <c r="K40" i="48"/>
  <c r="K41" i="48"/>
  <c r="K42" i="48"/>
  <c r="K44" i="48"/>
  <c r="K45" i="48"/>
  <c r="K46" i="48"/>
  <c r="K47" i="48"/>
  <c r="K48" i="48"/>
  <c r="K8" i="48"/>
  <c r="I53" i="47"/>
  <c r="J53" i="47"/>
  <c r="K53" i="47"/>
  <c r="K57" i="47" s="1"/>
  <c r="L53" i="47"/>
  <c r="M53" i="47"/>
  <c r="N53" i="47"/>
  <c r="O53" i="47"/>
  <c r="P53" i="47"/>
  <c r="Q53" i="47"/>
  <c r="R53" i="47"/>
  <c r="S53" i="47"/>
  <c r="S57" i="47" s="1"/>
  <c r="T53" i="47"/>
  <c r="T57" i="47" s="1"/>
  <c r="U53" i="47"/>
  <c r="V53" i="47"/>
  <c r="W53" i="47"/>
  <c r="W57" i="47" s="1"/>
  <c r="X53" i="47"/>
  <c r="Y53" i="47"/>
  <c r="Z53" i="47"/>
  <c r="AA53" i="47"/>
  <c r="I54" i="47"/>
  <c r="I56" i="47" s="1"/>
  <c r="J54" i="47"/>
  <c r="J56" i="47"/>
  <c r="K54" i="47"/>
  <c r="K56" i="47"/>
  <c r="K58" i="47" s="1"/>
  <c r="L54" i="47"/>
  <c r="L56" i="47"/>
  <c r="M54" i="47"/>
  <c r="M56" i="47" s="1"/>
  <c r="N54" i="47"/>
  <c r="N56" i="47" s="1"/>
  <c r="O54" i="47"/>
  <c r="O56" i="47" s="1"/>
  <c r="P54" i="47"/>
  <c r="P56" i="47"/>
  <c r="Q54" i="47"/>
  <c r="Q56" i="47" s="1"/>
  <c r="Q58" i="47" s="1"/>
  <c r="R54" i="47"/>
  <c r="R56" i="47" s="1"/>
  <c r="R58" i="47" s="1"/>
  <c r="S54" i="47"/>
  <c r="S56" i="47" s="1"/>
  <c r="S58" i="47" s="1"/>
  <c r="T54" i="47"/>
  <c r="T56" i="47" s="1"/>
  <c r="U54" i="47"/>
  <c r="U56" i="47" s="1"/>
  <c r="V54" i="47"/>
  <c r="V56" i="47"/>
  <c r="W54" i="47"/>
  <c r="W56" i="47"/>
  <c r="X54" i="47"/>
  <c r="X56" i="47" s="1"/>
  <c r="X58" i="47" s="1"/>
  <c r="Y54" i="47"/>
  <c r="Y56" i="47" s="1"/>
  <c r="Y58" i="47" s="1"/>
  <c r="Z54" i="47"/>
  <c r="Z56" i="47" s="1"/>
  <c r="AA54" i="47"/>
  <c r="AA56" i="47" s="1"/>
  <c r="I55" i="47"/>
  <c r="J55" i="47"/>
  <c r="K55" i="47"/>
  <c r="L55" i="47"/>
  <c r="M55" i="47"/>
  <c r="N55" i="47"/>
  <c r="N57" i="47" s="1"/>
  <c r="O55" i="47"/>
  <c r="O57" i="47" s="1"/>
  <c r="O58" i="47" s="1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/>
  <c r="K8" i="47"/>
  <c r="L8" i="47"/>
  <c r="M8" i="47"/>
  <c r="M16" i="47" s="1"/>
  <c r="M17" i="47" s="1"/>
  <c r="N8" i="47"/>
  <c r="N16" i="47" s="1"/>
  <c r="N17" i="47"/>
  <c r="N19" i="47"/>
  <c r="O8" i="47"/>
  <c r="P8" i="47"/>
  <c r="Q8" i="47"/>
  <c r="Q16" i="47" s="1"/>
  <c r="Q17" i="47" s="1"/>
  <c r="R8" i="47"/>
  <c r="R16" i="47" s="1"/>
  <c r="R17" i="47"/>
  <c r="R19" i="47"/>
  <c r="S8" i="47"/>
  <c r="T8" i="47"/>
  <c r="T16" i="47"/>
  <c r="T17" i="47" s="1"/>
  <c r="T19" i="47" s="1"/>
  <c r="U8" i="47"/>
  <c r="V8" i="47"/>
  <c r="V16" i="47" s="1"/>
  <c r="V17" i="47" s="1"/>
  <c r="V19" i="47" s="1"/>
  <c r="V41" i="47" s="1"/>
  <c r="W8" i="47"/>
  <c r="X8" i="47"/>
  <c r="X16" i="47"/>
  <c r="X17" i="47"/>
  <c r="X19" i="47"/>
  <c r="Y8" i="47"/>
  <c r="Z8" i="47"/>
  <c r="Z16" i="47" s="1"/>
  <c r="Z17" i="47" s="1"/>
  <c r="Z19" i="47" s="1"/>
  <c r="Z41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S18" i="47" s="1"/>
  <c r="T12" i="47"/>
  <c r="U12" i="47"/>
  <c r="V12" i="47"/>
  <c r="W12" i="47"/>
  <c r="X12" i="47"/>
  <c r="Y12" i="47"/>
  <c r="Z12" i="47"/>
  <c r="AA12" i="47"/>
  <c r="I26" i="47"/>
  <c r="I34" i="47" s="1"/>
  <c r="I35" i="47"/>
  <c r="I37" i="47" s="1"/>
  <c r="J26" i="47"/>
  <c r="K26" i="47"/>
  <c r="K34" i="47"/>
  <c r="K35" i="47"/>
  <c r="L26" i="47"/>
  <c r="L34" i="47" s="1"/>
  <c r="L35" i="47" s="1"/>
  <c r="L37" i="47" s="1"/>
  <c r="M26" i="47"/>
  <c r="M34" i="47"/>
  <c r="M35" i="47" s="1"/>
  <c r="M37" i="47" s="1"/>
  <c r="M41" i="47" s="1"/>
  <c r="N26" i="47"/>
  <c r="N36" i="47" s="1"/>
  <c r="N34" i="47"/>
  <c r="N35" i="47" s="1"/>
  <c r="N37" i="47"/>
  <c r="O26" i="47"/>
  <c r="P26" i="47"/>
  <c r="Q26" i="47"/>
  <c r="Q34" i="47"/>
  <c r="Q35" i="47" s="1"/>
  <c r="R26" i="47"/>
  <c r="R34" i="47"/>
  <c r="R35" i="47"/>
  <c r="R37" i="47" s="1"/>
  <c r="R41" i="47" s="1"/>
  <c r="S26" i="47"/>
  <c r="S36" i="47" s="1"/>
  <c r="S34" i="47"/>
  <c r="S35" i="47" s="1"/>
  <c r="T26" i="47"/>
  <c r="U26" i="47"/>
  <c r="U34" i="47"/>
  <c r="U35" i="47"/>
  <c r="V26" i="47"/>
  <c r="V34" i="47"/>
  <c r="V35" i="47"/>
  <c r="W26" i="47"/>
  <c r="X26" i="47"/>
  <c r="X34" i="47"/>
  <c r="X35" i="47" s="1"/>
  <c r="Y26" i="47"/>
  <c r="Z26" i="47"/>
  <c r="Z34" i="47"/>
  <c r="Z35" i="47" s="1"/>
  <c r="Z37" i="47" s="1"/>
  <c r="AA26" i="47"/>
  <c r="AA34" i="47"/>
  <c r="AA35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H18" i="47" s="1"/>
  <c r="K56" i="46"/>
  <c r="K57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I61" i="45" s="1"/>
  <c r="J57" i="45"/>
  <c r="K57" i="45"/>
  <c r="K61" i="45" s="1"/>
  <c r="L57" i="45"/>
  <c r="M57" i="45"/>
  <c r="N57" i="45"/>
  <c r="O57" i="45"/>
  <c r="P57" i="45"/>
  <c r="Q57" i="45"/>
  <c r="R57" i="45"/>
  <c r="S57" i="45"/>
  <c r="T57" i="45"/>
  <c r="U57" i="45"/>
  <c r="V57" i="45"/>
  <c r="W57" i="45"/>
  <c r="W61" i="45" s="1"/>
  <c r="W62" i="45" s="1"/>
  <c r="X57" i="45"/>
  <c r="Y57" i="45"/>
  <c r="Y61" i="45" s="1"/>
  <c r="Z57" i="45"/>
  <c r="AA57" i="45"/>
  <c r="AB57" i="45"/>
  <c r="AC57" i="45"/>
  <c r="AD57" i="45"/>
  <c r="AE57" i="45"/>
  <c r="AF57" i="45"/>
  <c r="AG57" i="45"/>
  <c r="AH57" i="45"/>
  <c r="AI57" i="45"/>
  <c r="AI61" i="45" s="1"/>
  <c r="AI62" i="45" s="1"/>
  <c r="AJ57" i="45"/>
  <c r="AJ61" i="45" s="1"/>
  <c r="AJ62" i="45" s="1"/>
  <c r="AK57" i="45"/>
  <c r="AK61" i="45" s="1"/>
  <c r="AL57" i="45"/>
  <c r="AM57" i="45"/>
  <c r="AM61" i="45" s="1"/>
  <c r="AN57" i="45"/>
  <c r="AN61" i="45" s="1"/>
  <c r="AO57" i="45"/>
  <c r="AP57" i="45"/>
  <c r="AQ57" i="45"/>
  <c r="AR57" i="45"/>
  <c r="AS57" i="45"/>
  <c r="AT57" i="45"/>
  <c r="AU57" i="45"/>
  <c r="AV57" i="45"/>
  <c r="AV61" i="45" s="1"/>
  <c r="AW57" i="45"/>
  <c r="AW61" i="45" s="1"/>
  <c r="AW62" i="45" s="1"/>
  <c r="AX57" i="45"/>
  <c r="AY57" i="45"/>
  <c r="AZ57" i="45"/>
  <c r="BA57" i="45"/>
  <c r="BB57" i="45"/>
  <c r="BC57" i="45"/>
  <c r="BD57" i="45"/>
  <c r="BE57" i="45"/>
  <c r="I58" i="45"/>
  <c r="I60" i="45"/>
  <c r="I62" i="45" s="1"/>
  <c r="J58" i="45"/>
  <c r="J60" i="45"/>
  <c r="K58" i="45"/>
  <c r="L58" i="45"/>
  <c r="L60" i="45"/>
  <c r="M58" i="45"/>
  <c r="M60" i="45" s="1"/>
  <c r="N58" i="45"/>
  <c r="N60" i="45" s="1"/>
  <c r="O58" i="45"/>
  <c r="O60" i="45" s="1"/>
  <c r="O62" i="45" s="1"/>
  <c r="P58" i="45"/>
  <c r="P60" i="45"/>
  <c r="P62" i="45" s="1"/>
  <c r="Q58" i="45"/>
  <c r="Q60" i="45"/>
  <c r="R58" i="45"/>
  <c r="R60" i="45" s="1"/>
  <c r="R62" i="45" s="1"/>
  <c r="S58" i="45"/>
  <c r="S60" i="45" s="1"/>
  <c r="T58" i="45"/>
  <c r="T60" i="45" s="1"/>
  <c r="U58" i="45"/>
  <c r="U60" i="45"/>
  <c r="V58" i="45"/>
  <c r="V60" i="45" s="1"/>
  <c r="W58" i="45"/>
  <c r="W60" i="45" s="1"/>
  <c r="X58" i="45"/>
  <c r="X60" i="45"/>
  <c r="Y58" i="45"/>
  <c r="Y60" i="45" s="1"/>
  <c r="Y62" i="45" s="1"/>
  <c r="Z58" i="45"/>
  <c r="Z60" i="45"/>
  <c r="AA58" i="45"/>
  <c r="AA60" i="45"/>
  <c r="AB58" i="45"/>
  <c r="AB60" i="45"/>
  <c r="AC58" i="45"/>
  <c r="AC60" i="45"/>
  <c r="AC62" i="45" s="1"/>
  <c r="AD58" i="45"/>
  <c r="AD60" i="45" s="1"/>
  <c r="AD62" i="45" s="1"/>
  <c r="AE58" i="45"/>
  <c r="AE60" i="45"/>
  <c r="AF58" i="45"/>
  <c r="AF60" i="45" s="1"/>
  <c r="AG58" i="45"/>
  <c r="AG60" i="45" s="1"/>
  <c r="AH58" i="45"/>
  <c r="AH60" i="45" s="1"/>
  <c r="AI58" i="45"/>
  <c r="AI60" i="45"/>
  <c r="AJ58" i="45"/>
  <c r="AJ60" i="45"/>
  <c r="AK58" i="45"/>
  <c r="AK60" i="45"/>
  <c r="AL58" i="45"/>
  <c r="AL60" i="45" s="1"/>
  <c r="AL62" i="45" s="1"/>
  <c r="AM58" i="45"/>
  <c r="AM60" i="45"/>
  <c r="AN58" i="45"/>
  <c r="AN60" i="45"/>
  <c r="AN62" i="45" s="1"/>
  <c r="AO58" i="45"/>
  <c r="AO60" i="45"/>
  <c r="AP58" i="45"/>
  <c r="AP60" i="45"/>
  <c r="AQ58" i="45"/>
  <c r="AQ60" i="45"/>
  <c r="AR58" i="45"/>
  <c r="AR60" i="45" s="1"/>
  <c r="AR62" i="45" s="1"/>
  <c r="AS58" i="45"/>
  <c r="AS60" i="45"/>
  <c r="AT58" i="45"/>
  <c r="AU58" i="45"/>
  <c r="AU60" i="45" s="1"/>
  <c r="AV58" i="45"/>
  <c r="AV60" i="45"/>
  <c r="AW58" i="45"/>
  <c r="AW60" i="45"/>
  <c r="AX58" i="45"/>
  <c r="AX60" i="45"/>
  <c r="AY58" i="45"/>
  <c r="AY60" i="45" s="1"/>
  <c r="AY62" i="45" s="1"/>
  <c r="AZ58" i="45"/>
  <c r="AZ60" i="45" s="1"/>
  <c r="BA58" i="45"/>
  <c r="BA60" i="45"/>
  <c r="BB58" i="45"/>
  <c r="BB60" i="45" s="1"/>
  <c r="BB62" i="45" s="1"/>
  <c r="BC58" i="45"/>
  <c r="BC60" i="45"/>
  <c r="BD58" i="45"/>
  <c r="BD60" i="45"/>
  <c r="BE58" i="45"/>
  <c r="BE60" i="45" s="1"/>
  <c r="I59" i="45"/>
  <c r="J59" i="45"/>
  <c r="K59" i="45"/>
  <c r="L59" i="45"/>
  <c r="M59" i="45"/>
  <c r="M61" i="45" s="1"/>
  <c r="N59" i="45"/>
  <c r="N61" i="45" s="1"/>
  <c r="N62" i="45" s="1"/>
  <c r="O59" i="45"/>
  <c r="O61" i="45"/>
  <c r="P59" i="45"/>
  <c r="P61" i="45" s="1"/>
  <c r="Q59" i="45"/>
  <c r="R59" i="45"/>
  <c r="S59" i="45"/>
  <c r="T59" i="45"/>
  <c r="U59" i="45"/>
  <c r="V59" i="45"/>
  <c r="W59" i="45"/>
  <c r="X59" i="45"/>
  <c r="X61" i="45" s="1"/>
  <c r="Y59" i="45"/>
  <c r="Z59" i="45"/>
  <c r="Z61" i="45" s="1"/>
  <c r="Z62" i="45" s="1"/>
  <c r="AA59" i="45"/>
  <c r="AA61" i="45" s="1"/>
  <c r="AB59" i="45"/>
  <c r="AC59" i="45"/>
  <c r="AD59" i="45"/>
  <c r="AE59" i="45"/>
  <c r="AF59" i="45"/>
  <c r="AG59" i="45"/>
  <c r="AG61" i="45" s="1"/>
  <c r="AH59" i="45"/>
  <c r="AI59" i="45"/>
  <c r="AJ59" i="45"/>
  <c r="AK59" i="45"/>
  <c r="AL59" i="45"/>
  <c r="AM59" i="45"/>
  <c r="AN59" i="45"/>
  <c r="AO59" i="45"/>
  <c r="AO61" i="45" s="1"/>
  <c r="AO62" i="45" s="1"/>
  <c r="AP59" i="45"/>
  <c r="AP61" i="45" s="1"/>
  <c r="AP62" i="45" s="1"/>
  <c r="AQ59" i="45"/>
  <c r="AR59" i="45"/>
  <c r="AR61" i="45" s="1"/>
  <c r="AS59" i="45"/>
  <c r="AS61" i="45" s="1"/>
  <c r="AS62" i="45" s="1"/>
  <c r="AT59" i="45"/>
  <c r="AT61" i="45" s="1"/>
  <c r="AU59" i="45"/>
  <c r="AV59" i="45"/>
  <c r="AW59" i="45"/>
  <c r="AX59" i="45"/>
  <c r="AY59" i="45"/>
  <c r="AY61" i="45"/>
  <c r="AZ59" i="45"/>
  <c r="BA59" i="45"/>
  <c r="BA61" i="45" s="1"/>
  <c r="BB59" i="45"/>
  <c r="BC59" i="45"/>
  <c r="BD59" i="45"/>
  <c r="BD61" i="45" s="1"/>
  <c r="BD62" i="45" s="1"/>
  <c r="BE59" i="45"/>
  <c r="BE61" i="45" s="1"/>
  <c r="K60" i="45"/>
  <c r="AT60" i="45"/>
  <c r="I30" i="45"/>
  <c r="I31" i="45"/>
  <c r="J30" i="45"/>
  <c r="J31" i="45" s="1"/>
  <c r="K30" i="45"/>
  <c r="K31" i="45" s="1"/>
  <c r="L30" i="45"/>
  <c r="L31" i="45" s="1"/>
  <c r="M30" i="45"/>
  <c r="M31" i="45"/>
  <c r="N30" i="45"/>
  <c r="N31" i="45"/>
  <c r="N38" i="45"/>
  <c r="N39" i="45"/>
  <c r="N41" i="45"/>
  <c r="O30" i="45"/>
  <c r="O31" i="45" s="1"/>
  <c r="P30" i="45"/>
  <c r="P31" i="45" s="1"/>
  <c r="Q30" i="45"/>
  <c r="Q31" i="45"/>
  <c r="R30" i="45"/>
  <c r="R31" i="45" s="1"/>
  <c r="S30" i="45"/>
  <c r="S31" i="45"/>
  <c r="S38" i="45" s="1"/>
  <c r="S39" i="45" s="1"/>
  <c r="T30" i="45"/>
  <c r="T31" i="45" s="1"/>
  <c r="U30" i="45"/>
  <c r="U31" i="45" s="1"/>
  <c r="V30" i="45"/>
  <c r="V31" i="45"/>
  <c r="V38" i="45" s="1"/>
  <c r="V39" i="45" s="1"/>
  <c r="W30" i="45"/>
  <c r="W31" i="45"/>
  <c r="X30" i="45"/>
  <c r="X31" i="45" s="1"/>
  <c r="Y30" i="45"/>
  <c r="Y31" i="45"/>
  <c r="Z30" i="45"/>
  <c r="Z31" i="45"/>
  <c r="AA30" i="45"/>
  <c r="AA31" i="45" s="1"/>
  <c r="AB30" i="45"/>
  <c r="AB31" i="45" s="1"/>
  <c r="AC30" i="45"/>
  <c r="AC31" i="45"/>
  <c r="AD30" i="45"/>
  <c r="AD31" i="45" s="1"/>
  <c r="AE30" i="45"/>
  <c r="AE31" i="45"/>
  <c r="AF30" i="45"/>
  <c r="AF31" i="45" s="1"/>
  <c r="AG30" i="45"/>
  <c r="AG31" i="45"/>
  <c r="AG66" i="45" s="1"/>
  <c r="AH30" i="45"/>
  <c r="AH31" i="45"/>
  <c r="AI30" i="45"/>
  <c r="AI31" i="45"/>
  <c r="AJ30" i="45"/>
  <c r="AJ31" i="45"/>
  <c r="AJ38" i="45"/>
  <c r="AJ39" i="45"/>
  <c r="AJ41" i="45"/>
  <c r="AK30" i="45"/>
  <c r="AK31" i="45" s="1"/>
  <c r="AL30" i="45"/>
  <c r="AL31" i="45" s="1"/>
  <c r="AM30" i="45"/>
  <c r="AM31" i="45" s="1"/>
  <c r="AN30" i="45"/>
  <c r="AN31" i="45"/>
  <c r="AO30" i="45"/>
  <c r="AO31" i="45"/>
  <c r="AP30" i="45"/>
  <c r="AP31" i="45" s="1"/>
  <c r="AQ30" i="45"/>
  <c r="AQ31" i="45"/>
  <c r="AR30" i="45"/>
  <c r="AR31" i="45"/>
  <c r="AS30" i="45"/>
  <c r="AS31" i="45" s="1"/>
  <c r="AT30" i="45"/>
  <c r="AT31" i="45"/>
  <c r="AU30" i="45"/>
  <c r="AU31" i="45" s="1"/>
  <c r="AV30" i="45"/>
  <c r="AV31" i="45"/>
  <c r="AV38" i="45" s="1"/>
  <c r="AV39" i="45"/>
  <c r="AV41" i="45" s="1"/>
  <c r="AW30" i="45"/>
  <c r="AW31" i="45"/>
  <c r="AX30" i="45"/>
  <c r="AX31" i="45" s="1"/>
  <c r="AY30" i="45"/>
  <c r="AY31" i="45"/>
  <c r="AZ30" i="45"/>
  <c r="AZ31" i="45"/>
  <c r="BA30" i="45"/>
  <c r="BA31" i="45" s="1"/>
  <c r="BB30" i="45"/>
  <c r="BB31" i="45" s="1"/>
  <c r="BC30" i="45"/>
  <c r="BC31" i="45"/>
  <c r="BD30" i="45"/>
  <c r="BD31" i="45"/>
  <c r="BE30" i="45"/>
  <c r="BE31" i="45"/>
  <c r="BE38" i="45"/>
  <c r="BE39" i="45"/>
  <c r="BE41" i="45"/>
  <c r="I34" i="45"/>
  <c r="I40" i="45" s="1"/>
  <c r="J34" i="45"/>
  <c r="K34" i="45"/>
  <c r="L34" i="45"/>
  <c r="L40" i="45" s="1"/>
  <c r="L47" i="45" s="1"/>
  <c r="M34" i="45"/>
  <c r="N34" i="45"/>
  <c r="O34" i="45"/>
  <c r="P34" i="45"/>
  <c r="Q34" i="45"/>
  <c r="R34" i="45"/>
  <c r="S34" i="45"/>
  <c r="T34" i="45"/>
  <c r="U34" i="45"/>
  <c r="V34" i="45"/>
  <c r="W34" i="45"/>
  <c r="X34" i="45"/>
  <c r="X40" i="45" s="1"/>
  <c r="Y34" i="45"/>
  <c r="Z34" i="45"/>
  <c r="AA34" i="45"/>
  <c r="AB34" i="45"/>
  <c r="AC34" i="45"/>
  <c r="AD34" i="45"/>
  <c r="AE34" i="45"/>
  <c r="AF34" i="45"/>
  <c r="AG34" i="45"/>
  <c r="AH34" i="45"/>
  <c r="AH40" i="45" s="1"/>
  <c r="AI34" i="45"/>
  <c r="AI40" i="45" s="1"/>
  <c r="AJ34" i="45"/>
  <c r="AJ40" i="45" s="1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V40" i="45" s="1"/>
  <c r="AW34" i="45"/>
  <c r="AX34" i="45"/>
  <c r="AY34" i="45"/>
  <c r="AZ34" i="45"/>
  <c r="BA34" i="45"/>
  <c r="BB34" i="45"/>
  <c r="BC34" i="45"/>
  <c r="BD34" i="45"/>
  <c r="BE34" i="45"/>
  <c r="BE40" i="45" s="1"/>
  <c r="H34" i="45"/>
  <c r="H30" i="45"/>
  <c r="H31" i="45"/>
  <c r="I10" i="45"/>
  <c r="I11" i="45"/>
  <c r="J10" i="45"/>
  <c r="K10" i="45"/>
  <c r="L10" i="45"/>
  <c r="M10" i="45"/>
  <c r="N10" i="45"/>
  <c r="O10" i="45"/>
  <c r="O11" i="45" s="1"/>
  <c r="P10" i="45"/>
  <c r="P11" i="45" s="1"/>
  <c r="Q10" i="45"/>
  <c r="Q11" i="45" s="1"/>
  <c r="R10" i="45"/>
  <c r="R11" i="45" s="1"/>
  <c r="S10" i="45"/>
  <c r="S11" i="45" s="1"/>
  <c r="T10" i="45"/>
  <c r="U10" i="45"/>
  <c r="V10" i="45"/>
  <c r="W10" i="45"/>
  <c r="X10" i="45"/>
  <c r="Y10" i="45"/>
  <c r="Z10" i="45"/>
  <c r="Z11" i="45" s="1"/>
  <c r="AA10" i="45"/>
  <c r="AA11" i="45" s="1"/>
  <c r="AB10" i="45"/>
  <c r="AB11" i="45" s="1"/>
  <c r="AC10" i="45"/>
  <c r="AD10" i="45"/>
  <c r="AE10" i="45"/>
  <c r="AE11" i="45" s="1"/>
  <c r="AF10" i="45"/>
  <c r="AF11" i="45" s="1"/>
  <c r="AF18" i="45" s="1"/>
  <c r="AF19" i="45" s="1"/>
  <c r="AG10" i="45"/>
  <c r="AG11" i="45" s="1"/>
  <c r="AH10" i="45"/>
  <c r="AI10" i="45"/>
  <c r="AJ10" i="45"/>
  <c r="AK10" i="45"/>
  <c r="AL10" i="45"/>
  <c r="AM10" i="45"/>
  <c r="AM11" i="45" s="1"/>
  <c r="AN10" i="45"/>
  <c r="AN11" i="45" s="1"/>
  <c r="AO10" i="45"/>
  <c r="AO11" i="45" s="1"/>
  <c r="AP10" i="45"/>
  <c r="AP11" i="45" s="1"/>
  <c r="AQ10" i="45"/>
  <c r="AR10" i="45"/>
  <c r="AR11" i="45" s="1"/>
  <c r="AR18" i="45" s="1"/>
  <c r="AS10" i="45"/>
  <c r="AT10" i="45"/>
  <c r="AU10" i="45"/>
  <c r="AV10" i="45"/>
  <c r="AW10" i="45"/>
  <c r="AW11" i="45" s="1"/>
  <c r="AX10" i="45"/>
  <c r="AY10" i="45"/>
  <c r="AY11" i="45" s="1"/>
  <c r="AZ10" i="45"/>
  <c r="AZ11" i="45" s="1"/>
  <c r="BA10" i="45"/>
  <c r="BA11" i="45" s="1"/>
  <c r="BB10" i="45"/>
  <c r="BB11" i="45" s="1"/>
  <c r="BC10" i="45"/>
  <c r="BC11" i="45" s="1"/>
  <c r="BC18" i="45" s="1"/>
  <c r="BD10" i="45"/>
  <c r="BE10" i="45"/>
  <c r="J11" i="45"/>
  <c r="K11" i="45"/>
  <c r="L11" i="45"/>
  <c r="M11" i="45"/>
  <c r="N11" i="45"/>
  <c r="N18" i="45"/>
  <c r="N19" i="45"/>
  <c r="N21" i="45" s="1"/>
  <c r="N45" i="45" s="1"/>
  <c r="N67" i="45" s="1"/>
  <c r="S18" i="45"/>
  <c r="S19" i="45" s="1"/>
  <c r="S21" i="45"/>
  <c r="T11" i="45"/>
  <c r="U11" i="45"/>
  <c r="U20" i="45" s="1"/>
  <c r="V11" i="45"/>
  <c r="W11" i="45"/>
  <c r="W18" i="45"/>
  <c r="W19" i="45"/>
  <c r="W21" i="45"/>
  <c r="X11" i="45"/>
  <c r="X18" i="45"/>
  <c r="X19" i="45"/>
  <c r="X21" i="45" s="1"/>
  <c r="Y11" i="45"/>
  <c r="AC11" i="45"/>
  <c r="AD11" i="45"/>
  <c r="AH11" i="45"/>
  <c r="AH18" i="45" s="1"/>
  <c r="AH19" i="45" s="1"/>
  <c r="AI11" i="45"/>
  <c r="AJ11" i="45"/>
  <c r="AK11" i="45"/>
  <c r="AL11" i="45"/>
  <c r="AQ11" i="45"/>
  <c r="AQ18" i="45"/>
  <c r="AQ19" i="45" s="1"/>
  <c r="AR19" i="45"/>
  <c r="AS11" i="45"/>
  <c r="AT11" i="45"/>
  <c r="AU11" i="45"/>
  <c r="AU18" i="45"/>
  <c r="AU19" i="45" s="1"/>
  <c r="AV11" i="45"/>
  <c r="AX11" i="45"/>
  <c r="AX18" i="45"/>
  <c r="AX19" i="45" s="1"/>
  <c r="AX21" i="45" s="1"/>
  <c r="BC19" i="45"/>
  <c r="BD11" i="45"/>
  <c r="BD66" i="45" s="1"/>
  <c r="BE11" i="45"/>
  <c r="BE20" i="45" s="1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C20" i="45" s="1"/>
  <c r="BD14" i="45"/>
  <c r="BE14" i="45"/>
  <c r="K18" i="45"/>
  <c r="K19" i="45"/>
  <c r="K21" i="45" s="1"/>
  <c r="L18" i="45"/>
  <c r="L19" i="45"/>
  <c r="AH21" i="45"/>
  <c r="H14" i="45"/>
  <c r="H20" i="45" s="1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30" i="44"/>
  <c r="K31" i="44"/>
  <c r="K32" i="44"/>
  <c r="K33" i="44"/>
  <c r="K34" i="44"/>
  <c r="K35" i="44"/>
  <c r="K36" i="44"/>
  <c r="L36" i="44" s="1"/>
  <c r="K37" i="44"/>
  <c r="K38" i="44"/>
  <c r="K39" i="44"/>
  <c r="K40" i="44"/>
  <c r="K41" i="44"/>
  <c r="K42" i="44"/>
  <c r="K43" i="44"/>
  <c r="K44" i="44"/>
  <c r="K45" i="44"/>
  <c r="K46" i="44"/>
  <c r="K48" i="44"/>
  <c r="K49" i="44"/>
  <c r="L49" i="44" s="1"/>
  <c r="K50" i="44"/>
  <c r="K51" i="44"/>
  <c r="K52" i="44"/>
  <c r="K53" i="44"/>
  <c r="K54" i="44"/>
  <c r="K55" i="44"/>
  <c r="K56" i="44"/>
  <c r="K57" i="44"/>
  <c r="K58" i="44"/>
  <c r="K59" i="44"/>
  <c r="K60" i="44"/>
  <c r="K61" i="44"/>
  <c r="L61" i="44" s="1"/>
  <c r="K62" i="44"/>
  <c r="K63" i="44"/>
  <c r="K64" i="44"/>
  <c r="K65" i="44"/>
  <c r="K66" i="44"/>
  <c r="K67" i="44"/>
  <c r="K68" i="44"/>
  <c r="K69" i="44"/>
  <c r="K70" i="44"/>
  <c r="K71" i="44"/>
  <c r="K72" i="44"/>
  <c r="K73" i="44"/>
  <c r="L73" i="44" s="1"/>
  <c r="K74" i="44"/>
  <c r="K75" i="44"/>
  <c r="K76" i="44"/>
  <c r="K77" i="44"/>
  <c r="K78" i="44"/>
  <c r="K79" i="44"/>
  <c r="K80" i="44"/>
  <c r="K81" i="44"/>
  <c r="K82" i="44"/>
  <c r="K83" i="44"/>
  <c r="K84" i="44"/>
  <c r="K85" i="44"/>
  <c r="L85" i="44" s="1"/>
  <c r="K86" i="44"/>
  <c r="K87" i="44"/>
  <c r="K88" i="44"/>
  <c r="K89" i="44"/>
  <c r="K90" i="44"/>
  <c r="K91" i="44"/>
  <c r="K92" i="44"/>
  <c r="K93" i="44"/>
  <c r="K94" i="44"/>
  <c r="K95" i="44"/>
  <c r="K96" i="44"/>
  <c r="K97" i="44"/>
  <c r="L97" i="44" s="1"/>
  <c r="K98" i="44"/>
  <c r="K99" i="44"/>
  <c r="K100" i="44"/>
  <c r="K101" i="44"/>
  <c r="K102" i="44"/>
  <c r="K103" i="44"/>
  <c r="K104" i="44"/>
  <c r="K105" i="44"/>
  <c r="K106" i="44"/>
  <c r="K107" i="44"/>
  <c r="K108" i="44"/>
  <c r="L108" i="44" s="1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K144" i="44" s="1"/>
  <c r="F49" i="8" s="1"/>
  <c r="I57" i="43"/>
  <c r="I61" i="43" s="1"/>
  <c r="I62" i="43" s="1"/>
  <c r="J57" i="43"/>
  <c r="J61" i="43" s="1"/>
  <c r="K57" i="43"/>
  <c r="L57" i="43"/>
  <c r="M57" i="43"/>
  <c r="M61" i="43" s="1"/>
  <c r="N57" i="43"/>
  <c r="O57" i="43"/>
  <c r="P57" i="43"/>
  <c r="Q57" i="43"/>
  <c r="R57" i="43"/>
  <c r="S57" i="43"/>
  <c r="T57" i="43"/>
  <c r="T61" i="43" s="1"/>
  <c r="U57" i="43"/>
  <c r="V57" i="43"/>
  <c r="W57" i="43"/>
  <c r="W61" i="43" s="1"/>
  <c r="X57" i="43"/>
  <c r="X61" i="43" s="1"/>
  <c r="X62" i="43" s="1"/>
  <c r="Y57" i="43"/>
  <c r="Z57" i="43"/>
  <c r="AA57" i="43"/>
  <c r="I58" i="43"/>
  <c r="I60" i="43" s="1"/>
  <c r="J58" i="43"/>
  <c r="J60" i="43" s="1"/>
  <c r="K58" i="43"/>
  <c r="K60" i="43"/>
  <c r="K62" i="43" s="1"/>
  <c r="L58" i="43"/>
  <c r="L60" i="43"/>
  <c r="L62" i="43" s="1"/>
  <c r="L64" i="43" s="1"/>
  <c r="L65" i="43" s="1"/>
  <c r="M58" i="43"/>
  <c r="N58" i="43"/>
  <c r="N60" i="43" s="1"/>
  <c r="O58" i="43"/>
  <c r="O60" i="43" s="1"/>
  <c r="O62" i="43" s="1"/>
  <c r="P58" i="43"/>
  <c r="P60" i="43"/>
  <c r="Q58" i="43"/>
  <c r="Q60" i="43"/>
  <c r="R58" i="43"/>
  <c r="R60" i="43"/>
  <c r="S58" i="43"/>
  <c r="S60" i="43"/>
  <c r="S62" i="43" s="1"/>
  <c r="T58" i="43"/>
  <c r="T60" i="43" s="1"/>
  <c r="T62" i="43" s="1"/>
  <c r="U58" i="43"/>
  <c r="U60" i="43" s="1"/>
  <c r="V58" i="43"/>
  <c r="V60" i="43"/>
  <c r="W58" i="43"/>
  <c r="W60" i="43"/>
  <c r="X58" i="43"/>
  <c r="X60" i="43"/>
  <c r="Y58" i="43"/>
  <c r="Y60" i="43"/>
  <c r="Z58" i="43"/>
  <c r="Z60" i="43"/>
  <c r="Z62" i="43" s="1"/>
  <c r="AA58" i="43"/>
  <c r="AA60" i="43" s="1"/>
  <c r="I59" i="43"/>
  <c r="J59" i="43"/>
  <c r="K59" i="43"/>
  <c r="L59" i="43"/>
  <c r="M59" i="43"/>
  <c r="N59" i="43"/>
  <c r="O59" i="43"/>
  <c r="P59" i="43"/>
  <c r="P61" i="43"/>
  <c r="P62" i="43" s="1"/>
  <c r="Q59" i="43"/>
  <c r="Q61" i="43" s="1"/>
  <c r="Q62" i="43" s="1"/>
  <c r="R59" i="43"/>
  <c r="R61" i="43" s="1"/>
  <c r="R62" i="43" s="1"/>
  <c r="S59" i="43"/>
  <c r="T59" i="43"/>
  <c r="U59" i="43"/>
  <c r="V59" i="43"/>
  <c r="W59" i="43"/>
  <c r="X59" i="43"/>
  <c r="Y59" i="43"/>
  <c r="Z59" i="43"/>
  <c r="AA59" i="43"/>
  <c r="M60" i="43"/>
  <c r="M62" i="43" s="1"/>
  <c r="I29" i="43"/>
  <c r="J29" i="43"/>
  <c r="J31" i="43"/>
  <c r="J38" i="43" s="1"/>
  <c r="J39" i="43" s="1"/>
  <c r="K29" i="43"/>
  <c r="K31" i="43" s="1"/>
  <c r="L29" i="43"/>
  <c r="L31" i="43"/>
  <c r="M29" i="43"/>
  <c r="M31" i="43"/>
  <c r="N29" i="43"/>
  <c r="N31" i="43" s="1"/>
  <c r="N38" i="43" s="1"/>
  <c r="N39" i="43" s="1"/>
  <c r="O29" i="43"/>
  <c r="O31" i="43"/>
  <c r="P29" i="43"/>
  <c r="P31" i="43"/>
  <c r="Q29" i="43"/>
  <c r="Q31" i="43" s="1"/>
  <c r="R29" i="43"/>
  <c r="R31" i="43"/>
  <c r="R38" i="43"/>
  <c r="R39" i="43"/>
  <c r="S29" i="43"/>
  <c r="S31" i="43" s="1"/>
  <c r="S66" i="43" s="1"/>
  <c r="S68" i="43" s="1"/>
  <c r="T29" i="43"/>
  <c r="T31" i="43"/>
  <c r="U29" i="43"/>
  <c r="U31" i="43"/>
  <c r="V29" i="43"/>
  <c r="V31" i="43" s="1"/>
  <c r="W29" i="43"/>
  <c r="W31" i="43" s="1"/>
  <c r="X29" i="43"/>
  <c r="X31" i="43"/>
  <c r="Y29" i="43"/>
  <c r="Y31" i="43" s="1"/>
  <c r="Z29" i="43"/>
  <c r="Z31" i="43"/>
  <c r="Z38" i="43" s="1"/>
  <c r="Z39" i="43" s="1"/>
  <c r="AA29" i="43"/>
  <c r="AA31" i="43"/>
  <c r="I34" i="43"/>
  <c r="J34" i="43"/>
  <c r="J40" i="43" s="1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/>
  <c r="H38" i="43"/>
  <c r="I9" i="43"/>
  <c r="I11" i="43"/>
  <c r="J9" i="43"/>
  <c r="J11" i="43"/>
  <c r="K9" i="43"/>
  <c r="K11" i="43"/>
  <c r="L9" i="43"/>
  <c r="L11" i="43" s="1"/>
  <c r="M9" i="43"/>
  <c r="M11" i="43"/>
  <c r="N9" i="43"/>
  <c r="N11" i="43" s="1"/>
  <c r="N66" i="43" s="1"/>
  <c r="N68" i="43" s="1"/>
  <c r="O9" i="43"/>
  <c r="O11" i="43"/>
  <c r="P9" i="43"/>
  <c r="P11" i="43"/>
  <c r="Q9" i="43"/>
  <c r="Q11" i="43" s="1"/>
  <c r="R9" i="43"/>
  <c r="R11" i="43" s="1"/>
  <c r="S9" i="43"/>
  <c r="S11" i="43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/>
  <c r="X18" i="43"/>
  <c r="X19" i="43"/>
  <c r="Y9" i="43"/>
  <c r="Y11" i="43"/>
  <c r="Z9" i="43"/>
  <c r="Z11" i="43" s="1"/>
  <c r="Z66" i="43" s="1"/>
  <c r="AA9" i="43"/>
  <c r="AA11" i="43" s="1"/>
  <c r="AA18" i="43" s="1"/>
  <c r="AA19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1" i="42"/>
  <c r="K67" i="42"/>
  <c r="K68" i="42"/>
  <c r="K56" i="42"/>
  <c r="K57" i="42"/>
  <c r="K58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5" i="42"/>
  <c r="K26" i="42"/>
  <c r="K27" i="42"/>
  <c r="K28" i="42"/>
  <c r="K29" i="42"/>
  <c r="K31" i="42"/>
  <c r="K32" i="42"/>
  <c r="K33" i="42"/>
  <c r="K34" i="42"/>
  <c r="K35" i="42"/>
  <c r="K36" i="42"/>
  <c r="K39" i="42"/>
  <c r="K40" i="42"/>
  <c r="K41" i="42"/>
  <c r="K42" i="42"/>
  <c r="K43" i="42"/>
  <c r="K45" i="42"/>
  <c r="K47" i="42"/>
  <c r="K48" i="42"/>
  <c r="K8" i="42"/>
  <c r="K141" i="40"/>
  <c r="K127" i="40"/>
  <c r="K128" i="40"/>
  <c r="K126" i="40"/>
  <c r="K118" i="40"/>
  <c r="K116" i="40"/>
  <c r="K9" i="40"/>
  <c r="K10" i="40"/>
  <c r="K11" i="40"/>
  <c r="K12" i="40"/>
  <c r="K14" i="40"/>
  <c r="K15" i="40"/>
  <c r="K16" i="40"/>
  <c r="K17" i="40"/>
  <c r="K18" i="40"/>
  <c r="K20" i="40"/>
  <c r="K21" i="40"/>
  <c r="K22" i="40"/>
  <c r="K23" i="40"/>
  <c r="K24" i="40"/>
  <c r="K26" i="40"/>
  <c r="K27" i="40"/>
  <c r="K28" i="40"/>
  <c r="K29" i="40"/>
  <c r="K30" i="40"/>
  <c r="K32" i="40"/>
  <c r="K34" i="40"/>
  <c r="K35" i="40"/>
  <c r="K36" i="40"/>
  <c r="K38" i="40"/>
  <c r="K39" i="40"/>
  <c r="K40" i="40"/>
  <c r="K41" i="40"/>
  <c r="K42" i="40"/>
  <c r="K44" i="40"/>
  <c r="K45" i="40"/>
  <c r="K46" i="40"/>
  <c r="K47" i="40"/>
  <c r="K48" i="40"/>
  <c r="K50" i="40"/>
  <c r="K51" i="40"/>
  <c r="K52" i="40"/>
  <c r="K53" i="40"/>
  <c r="K54" i="40"/>
  <c r="K56" i="40"/>
  <c r="K58" i="40"/>
  <c r="K59" i="40"/>
  <c r="K60" i="40"/>
  <c r="K61" i="40"/>
  <c r="K62" i="40"/>
  <c r="K63" i="40"/>
  <c r="K64" i="40"/>
  <c r="K65" i="40"/>
  <c r="K66" i="40"/>
  <c r="K68" i="40"/>
  <c r="K70" i="40"/>
  <c r="K71" i="40"/>
  <c r="K72" i="40"/>
  <c r="K73" i="40"/>
  <c r="K74" i="40"/>
  <c r="K75" i="40"/>
  <c r="K76" i="40"/>
  <c r="K77" i="40"/>
  <c r="K80" i="40"/>
  <c r="K81" i="40"/>
  <c r="K82" i="40"/>
  <c r="K83" i="40"/>
  <c r="K84" i="40"/>
  <c r="K85" i="40"/>
  <c r="K86" i="40"/>
  <c r="K87" i="40"/>
  <c r="K89" i="40"/>
  <c r="K90" i="40"/>
  <c r="K92" i="40"/>
  <c r="K93" i="40"/>
  <c r="K94" i="40"/>
  <c r="K95" i="40"/>
  <c r="K96" i="40"/>
  <c r="K97" i="40"/>
  <c r="K99" i="40"/>
  <c r="K100" i="40"/>
  <c r="K101" i="40"/>
  <c r="K102" i="40"/>
  <c r="K104" i="40"/>
  <c r="K8" i="40"/>
  <c r="I55" i="41"/>
  <c r="J55" i="41"/>
  <c r="K55" i="41"/>
  <c r="L55" i="41"/>
  <c r="L59" i="41" s="1"/>
  <c r="L60" i="41" s="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Y59" i="41" s="1"/>
  <c r="Z55" i="41"/>
  <c r="AA55" i="41"/>
  <c r="AB55" i="41"/>
  <c r="AC55" i="41"/>
  <c r="AD55" i="41"/>
  <c r="AE55" i="41"/>
  <c r="AF55" i="41"/>
  <c r="AG55" i="41"/>
  <c r="AH55" i="41"/>
  <c r="AI55" i="41"/>
  <c r="AJ55" i="41"/>
  <c r="AJ59" i="41" s="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V59" i="41" s="1"/>
  <c r="AV60" i="41" s="1"/>
  <c r="AW55" i="41"/>
  <c r="AW59" i="41" s="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/>
  <c r="M56" i="41"/>
  <c r="M58" i="41"/>
  <c r="N56" i="41"/>
  <c r="N58" i="41"/>
  <c r="N60" i="41" s="1"/>
  <c r="O56" i="41"/>
  <c r="O58" i="41"/>
  <c r="P56" i="41"/>
  <c r="P58" i="41"/>
  <c r="P60" i="41" s="1"/>
  <c r="Q56" i="41"/>
  <c r="Q58" i="41" s="1"/>
  <c r="Q60" i="41" s="1"/>
  <c r="R56" i="41"/>
  <c r="R58" i="41"/>
  <c r="S56" i="41"/>
  <c r="S58" i="41"/>
  <c r="T56" i="41"/>
  <c r="T58" i="41"/>
  <c r="U56" i="41"/>
  <c r="U58" i="41" s="1"/>
  <c r="V56" i="41"/>
  <c r="V58" i="41"/>
  <c r="W56" i="41"/>
  <c r="W58" i="41" s="1"/>
  <c r="X56" i="41"/>
  <c r="X58" i="41"/>
  <c r="Y56" i="41"/>
  <c r="Y58" i="41" s="1"/>
  <c r="Y60" i="41" s="1"/>
  <c r="Z56" i="41"/>
  <c r="Z58" i="41" s="1"/>
  <c r="Z60" i="41" s="1"/>
  <c r="AA56" i="41"/>
  <c r="AA58" i="41"/>
  <c r="AB56" i="41"/>
  <c r="AB58" i="41" s="1"/>
  <c r="AB60" i="41" s="1"/>
  <c r="AC56" i="41"/>
  <c r="AC58" i="41"/>
  <c r="AD56" i="41"/>
  <c r="AD58" i="41"/>
  <c r="AE56" i="41"/>
  <c r="AE58" i="41" s="1"/>
  <c r="AE60" i="41" s="1"/>
  <c r="AF56" i="41"/>
  <c r="AF58" i="41" s="1"/>
  <c r="AG56" i="41"/>
  <c r="AG58" i="41"/>
  <c r="AH56" i="41"/>
  <c r="AH58" i="41"/>
  <c r="AH60" i="41" s="1"/>
  <c r="AI56" i="41"/>
  <c r="AI58" i="41" s="1"/>
  <c r="AJ56" i="41"/>
  <c r="AJ58" i="41" s="1"/>
  <c r="AK56" i="41"/>
  <c r="AK58" i="41"/>
  <c r="AL56" i="41"/>
  <c r="AL58" i="41"/>
  <c r="AM56" i="41"/>
  <c r="AM58" i="41" s="1"/>
  <c r="AM60" i="41" s="1"/>
  <c r="AN56" i="41"/>
  <c r="AN58" i="41"/>
  <c r="AO56" i="41"/>
  <c r="AO58" i="41"/>
  <c r="AP56" i="41"/>
  <c r="AP58" i="41" s="1"/>
  <c r="AQ56" i="41"/>
  <c r="AQ58" i="41"/>
  <c r="AR56" i="41"/>
  <c r="AR58" i="41"/>
  <c r="AR60" i="41" s="1"/>
  <c r="AS56" i="41"/>
  <c r="AS58" i="41"/>
  <c r="AS60" i="41" s="1"/>
  <c r="AT56" i="41"/>
  <c r="AT58" i="41" s="1"/>
  <c r="AU56" i="41"/>
  <c r="AU58" i="41" s="1"/>
  <c r="AV56" i="41"/>
  <c r="AV58" i="41"/>
  <c r="AW56" i="41"/>
  <c r="AW58" i="41"/>
  <c r="AX56" i="41"/>
  <c r="AX58" i="41" s="1"/>
  <c r="AY56" i="41"/>
  <c r="AY58" i="41" s="1"/>
  <c r="AZ56" i="41"/>
  <c r="AZ58" i="41" s="1"/>
  <c r="AZ60" i="41" s="1"/>
  <c r="BA56" i="41"/>
  <c r="BA58" i="41" s="1"/>
  <c r="BB56" i="41"/>
  <c r="BB58" i="41"/>
  <c r="BC56" i="41"/>
  <c r="BC58" i="41"/>
  <c r="BD56" i="41"/>
  <c r="BD58" i="41" s="1"/>
  <c r="BD60" i="41" s="1"/>
  <c r="BE56" i="41"/>
  <c r="BE58" i="41" s="1"/>
  <c r="BE60" i="41" s="1"/>
  <c r="I57" i="41"/>
  <c r="J57" i="41"/>
  <c r="K57" i="41"/>
  <c r="L57" i="41"/>
  <c r="M57" i="41"/>
  <c r="N57" i="41"/>
  <c r="N59" i="41" s="1"/>
  <c r="O57" i="41"/>
  <c r="P57" i="41"/>
  <c r="Q57" i="41"/>
  <c r="R57" i="41"/>
  <c r="S57" i="41"/>
  <c r="S59" i="41" s="1"/>
  <c r="T57" i="41"/>
  <c r="U57" i="41"/>
  <c r="U59" i="41" s="1"/>
  <c r="V57" i="41"/>
  <c r="W57" i="41"/>
  <c r="W59" i="41" s="1"/>
  <c r="X57" i="41"/>
  <c r="Y57" i="41"/>
  <c r="Z57" i="41"/>
  <c r="AA57" i="41"/>
  <c r="AB57" i="41"/>
  <c r="AC57" i="41"/>
  <c r="AD57" i="41"/>
  <c r="AD59" i="41" s="1"/>
  <c r="AD60" i="41" s="1"/>
  <c r="AE57" i="41"/>
  <c r="AE59" i="41" s="1"/>
  <c r="AF57" i="41"/>
  <c r="AF59" i="41" s="1"/>
  <c r="AG57" i="41"/>
  <c r="AH57" i="41"/>
  <c r="AI57" i="41"/>
  <c r="AJ57" i="41"/>
  <c r="AK57" i="41"/>
  <c r="AL57" i="41"/>
  <c r="AM57" i="41"/>
  <c r="AM59" i="41"/>
  <c r="AN57" i="41"/>
  <c r="AO57" i="41"/>
  <c r="AO59" i="41" s="1"/>
  <c r="AO60" i="41" s="1"/>
  <c r="AP57" i="41"/>
  <c r="AQ57" i="41"/>
  <c r="AQ59" i="41" s="1"/>
  <c r="AR57" i="41"/>
  <c r="AS57" i="41"/>
  <c r="AS59" i="41" s="1"/>
  <c r="AT57" i="41"/>
  <c r="AU57" i="41"/>
  <c r="AV57" i="41"/>
  <c r="AW57" i="41"/>
  <c r="AX57" i="41"/>
  <c r="AY57" i="41"/>
  <c r="AZ57" i="41"/>
  <c r="BA57" i="41"/>
  <c r="BA59" i="41" s="1"/>
  <c r="BB57" i="41"/>
  <c r="BC57" i="41"/>
  <c r="BC59" i="41" s="1"/>
  <c r="BC60" i="41" s="1"/>
  <c r="BD57" i="41"/>
  <c r="BD59" i="41" s="1"/>
  <c r="BE57" i="41"/>
  <c r="BE59" i="41" s="1"/>
  <c r="K58" i="41"/>
  <c r="H32" i="41"/>
  <c r="H29" i="41"/>
  <c r="Y36" i="47"/>
  <c r="BC61" i="45"/>
  <c r="AQ61" i="45"/>
  <c r="AQ62" i="45" s="1"/>
  <c r="AE61" i="45"/>
  <c r="S61" i="45"/>
  <c r="AA66" i="43"/>
  <c r="AA68" i="43" s="1"/>
  <c r="Q61" i="45"/>
  <c r="Y57" i="47"/>
  <c r="X34" i="53"/>
  <c r="P34" i="53"/>
  <c r="AU20" i="45"/>
  <c r="AA20" i="45"/>
  <c r="W20" i="45"/>
  <c r="K20" i="45"/>
  <c r="AZ61" i="45"/>
  <c r="AF61" i="45"/>
  <c r="AF62" i="45"/>
  <c r="T61" i="45"/>
  <c r="T62" i="45"/>
  <c r="T60" i="53"/>
  <c r="T62" i="53" s="1"/>
  <c r="P60" i="53"/>
  <c r="P62" i="53" s="1"/>
  <c r="U55" i="53"/>
  <c r="AC61" i="45"/>
  <c r="S17" i="53"/>
  <c r="T55" i="53"/>
  <c r="L55" i="53"/>
  <c r="L47" i="51"/>
  <c r="Y61" i="51"/>
  <c r="Q61" i="51"/>
  <c r="Q62" i="51"/>
  <c r="M61" i="51"/>
  <c r="S55" i="53"/>
  <c r="K55" i="53"/>
  <c r="AZ59" i="41"/>
  <c r="AR59" i="41"/>
  <c r="AN59" i="41"/>
  <c r="AN60" i="41"/>
  <c r="AB59" i="41"/>
  <c r="T59" i="41"/>
  <c r="T60" i="41" s="1"/>
  <c r="P59" i="41"/>
  <c r="T56" i="53"/>
  <c r="BB59" i="41"/>
  <c r="AT59" i="41"/>
  <c r="AL59" i="41"/>
  <c r="AL60" i="41" s="1"/>
  <c r="J17" i="53"/>
  <c r="U60" i="53"/>
  <c r="U62" i="53"/>
  <c r="Q60" i="53"/>
  <c r="Q62" i="53"/>
  <c r="M60" i="53"/>
  <c r="M62" i="53"/>
  <c r="I60" i="53"/>
  <c r="I62" i="53" s="1"/>
  <c r="I34" i="53"/>
  <c r="M36" i="47"/>
  <c r="W55" i="53"/>
  <c r="O55" i="53"/>
  <c r="O56" i="53" s="1"/>
  <c r="AJ20" i="45"/>
  <c r="I57" i="47"/>
  <c r="Y34" i="47"/>
  <c r="Y35" i="47"/>
  <c r="U18" i="47"/>
  <c r="U43" i="47" s="1"/>
  <c r="AX59" i="41"/>
  <c r="AX60" i="41"/>
  <c r="AP59" i="41"/>
  <c r="AP60" i="41"/>
  <c r="AH59" i="41"/>
  <c r="Z59" i="41"/>
  <c r="R59" i="41"/>
  <c r="R60" i="41"/>
  <c r="AX61" i="45"/>
  <c r="AX62" i="45" s="1"/>
  <c r="R61" i="45"/>
  <c r="L60" i="53"/>
  <c r="L62" i="53"/>
  <c r="X55" i="53"/>
  <c r="X56" i="53"/>
  <c r="Q18" i="47"/>
  <c r="M18" i="47"/>
  <c r="I18" i="47"/>
  <c r="AT62" i="45"/>
  <c r="U36" i="47"/>
  <c r="I36" i="47"/>
  <c r="I43" i="47" s="1"/>
  <c r="I44" i="47" s="1"/>
  <c r="Z57" i="47"/>
  <c r="V57" i="47"/>
  <c r="V58" i="47" s="1"/>
  <c r="R57" i="47"/>
  <c r="J57" i="47"/>
  <c r="AW60" i="41"/>
  <c r="AG59" i="41"/>
  <c r="AG60" i="41"/>
  <c r="AC59" i="41"/>
  <c r="Q59" i="41"/>
  <c r="M59" i="41"/>
  <c r="M60" i="41" s="1"/>
  <c r="I59" i="41"/>
  <c r="AY59" i="41"/>
  <c r="AU59" i="41"/>
  <c r="AI59" i="41"/>
  <c r="AA59" i="41"/>
  <c r="AA60" i="41" s="1"/>
  <c r="O59" i="41"/>
  <c r="O60" i="41"/>
  <c r="Z61" i="43"/>
  <c r="N61" i="43"/>
  <c r="AR40" i="45"/>
  <c r="U57" i="47"/>
  <c r="U58" i="47" s="1"/>
  <c r="U60" i="47" s="1"/>
  <c r="Q57" i="47"/>
  <c r="P61" i="51"/>
  <c r="P62" i="51" s="1"/>
  <c r="L61" i="51"/>
  <c r="L62" i="51"/>
  <c r="AP38" i="45"/>
  <c r="AP39" i="45"/>
  <c r="AP41" i="45"/>
  <c r="Z38" i="45"/>
  <c r="Z39" i="45" s="1"/>
  <c r="AX40" i="45"/>
  <c r="AP40" i="45"/>
  <c r="AL40" i="45"/>
  <c r="J40" i="45"/>
  <c r="AA34" i="53"/>
  <c r="AA57" i="53"/>
  <c r="S34" i="53"/>
  <c r="S41" i="53"/>
  <c r="S57" i="53" s="1"/>
  <c r="AA61" i="43"/>
  <c r="AA62" i="43"/>
  <c r="S61" i="43"/>
  <c r="O61" i="43"/>
  <c r="K61" i="43"/>
  <c r="BB61" i="45"/>
  <c r="AL61" i="45"/>
  <c r="AD61" i="45"/>
  <c r="V61" i="45"/>
  <c r="V62" i="45" s="1"/>
  <c r="J61" i="45"/>
  <c r="AA57" i="47"/>
  <c r="AA58" i="47" s="1"/>
  <c r="W58" i="47"/>
  <c r="T15" i="53"/>
  <c r="T16" i="53"/>
  <c r="BB60" i="41"/>
  <c r="K59" i="41"/>
  <c r="K60" i="41"/>
  <c r="P36" i="47"/>
  <c r="L36" i="47"/>
  <c r="AA61" i="51"/>
  <c r="AA62" i="51" s="1"/>
  <c r="W61" i="51"/>
  <c r="W62" i="51" s="1"/>
  <c r="S61" i="51"/>
  <c r="O61" i="51"/>
  <c r="O62" i="51"/>
  <c r="K61" i="51"/>
  <c r="T47" i="51"/>
  <c r="T48" i="51" s="1"/>
  <c r="Z47" i="51"/>
  <c r="J47" i="51"/>
  <c r="X47" i="51"/>
  <c r="X48" i="51" s="1"/>
  <c r="AT60" i="41"/>
  <c r="V55" i="53"/>
  <c r="V56" i="53" s="1"/>
  <c r="R55" i="53"/>
  <c r="N55" i="53"/>
  <c r="N56" i="53"/>
  <c r="J55" i="53"/>
  <c r="T40" i="45"/>
  <c r="AB61" i="45"/>
  <c r="AB62" i="45" s="1"/>
  <c r="L61" i="45"/>
  <c r="L62" i="45" s="1"/>
  <c r="Q36" i="47"/>
  <c r="Q43" i="47" s="1"/>
  <c r="Z61" i="51"/>
  <c r="V61" i="51"/>
  <c r="R61" i="51"/>
  <c r="N61" i="51"/>
  <c r="X17" i="53"/>
  <c r="X41" i="53" s="1"/>
  <c r="X57" i="53" s="1"/>
  <c r="U34" i="53"/>
  <c r="M34" i="53"/>
  <c r="BE47" i="45"/>
  <c r="N40" i="45"/>
  <c r="P17" i="53"/>
  <c r="P41" i="53"/>
  <c r="X15" i="53"/>
  <c r="X16" i="53" s="1"/>
  <c r="X18" i="53" s="1"/>
  <c r="X39" i="53" s="1"/>
  <c r="X40" i="53" s="1"/>
  <c r="P15" i="53"/>
  <c r="P16" i="53" s="1"/>
  <c r="V35" i="53"/>
  <c r="L61" i="43"/>
  <c r="V61" i="43"/>
  <c r="V62" i="43" s="1"/>
  <c r="BD20" i="45"/>
  <c r="AV20" i="45"/>
  <c r="T20" i="45"/>
  <c r="AO20" i="45"/>
  <c r="AO47" i="45" s="1"/>
  <c r="AO48" i="45" s="1"/>
  <c r="AG20" i="45"/>
  <c r="Q20" i="45"/>
  <c r="M20" i="45"/>
  <c r="AD40" i="45"/>
  <c r="H36" i="47"/>
  <c r="M57" i="47"/>
  <c r="BD40" i="45"/>
  <c r="BD38" i="45"/>
  <c r="BD39" i="45"/>
  <c r="BD41" i="45" s="1"/>
  <c r="AN40" i="45"/>
  <c r="AN38" i="45"/>
  <c r="AN39" i="45" s="1"/>
  <c r="AN41" i="45" s="1"/>
  <c r="X38" i="45"/>
  <c r="X39" i="45"/>
  <c r="X41" i="45" s="1"/>
  <c r="X45" i="45" s="1"/>
  <c r="N40" i="43"/>
  <c r="BD68" i="45"/>
  <c r="AV66" i="45"/>
  <c r="AV68" i="45" s="1"/>
  <c r="AV18" i="45"/>
  <c r="AV19" i="45" s="1"/>
  <c r="AV21" i="45"/>
  <c r="AR20" i="45"/>
  <c r="AR21" i="45"/>
  <c r="AN66" i="45"/>
  <c r="AN68" i="45" s="1"/>
  <c r="AJ66" i="45"/>
  <c r="AJ68" i="45"/>
  <c r="AF21" i="45"/>
  <c r="X66" i="45"/>
  <c r="X68" i="45" s="1"/>
  <c r="T66" i="45"/>
  <c r="T68" i="45" s="1"/>
  <c r="T18" i="45"/>
  <c r="T19" i="45"/>
  <c r="T21" i="45" s="1"/>
  <c r="L20" i="45"/>
  <c r="L21" i="45"/>
  <c r="AT38" i="45"/>
  <c r="AT39" i="45"/>
  <c r="AT41" i="45"/>
  <c r="AT40" i="45"/>
  <c r="AA36" i="47"/>
  <c r="K36" i="47"/>
  <c r="Z17" i="53"/>
  <c r="W56" i="53"/>
  <c r="S56" i="53"/>
  <c r="K56" i="53"/>
  <c r="N15" i="53"/>
  <c r="N16" i="53"/>
  <c r="N18" i="53"/>
  <c r="N17" i="53"/>
  <c r="N41" i="53" s="1"/>
  <c r="N62" i="43"/>
  <c r="J62" i="43"/>
  <c r="AF20" i="45"/>
  <c r="P18" i="45"/>
  <c r="P19" i="45" s="1"/>
  <c r="P21" i="45" s="1"/>
  <c r="AZ38" i="45"/>
  <c r="AZ39" i="45" s="1"/>
  <c r="BA62" i="45"/>
  <c r="AB40" i="45"/>
  <c r="V15" i="53"/>
  <c r="V16" i="53" s="1"/>
  <c r="V18" i="53" s="1"/>
  <c r="V39" i="53" s="1"/>
  <c r="V61" i="53" s="1"/>
  <c r="V17" i="53"/>
  <c r="R15" i="53"/>
  <c r="R16" i="53"/>
  <c r="R18" i="53"/>
  <c r="R39" i="53" s="1"/>
  <c r="R17" i="53"/>
  <c r="X20" i="45"/>
  <c r="X47" i="45" s="1"/>
  <c r="BB66" i="45"/>
  <c r="BB68" i="45" s="1"/>
  <c r="AL66" i="45"/>
  <c r="AL68" i="45"/>
  <c r="AL18" i="45"/>
  <c r="AL19" i="45" s="1"/>
  <c r="AL21" i="45" s="1"/>
  <c r="Z18" i="45"/>
  <c r="Z19" i="45" s="1"/>
  <c r="N66" i="45"/>
  <c r="N68" i="45"/>
  <c r="J66" i="45"/>
  <c r="J68" i="45"/>
  <c r="J18" i="45"/>
  <c r="J19" i="45"/>
  <c r="AZ40" i="45"/>
  <c r="T38" i="45"/>
  <c r="T39" i="45"/>
  <c r="T41" i="45" s="1"/>
  <c r="BC62" i="45"/>
  <c r="AM62" i="45"/>
  <c r="AE62" i="45"/>
  <c r="AA62" i="45"/>
  <c r="K62" i="45"/>
  <c r="S16" i="47"/>
  <c r="S17" i="47" s="1"/>
  <c r="S19" i="47" s="1"/>
  <c r="O16" i="47"/>
  <c r="O17" i="47" s="1"/>
  <c r="O19" i="47" s="1"/>
  <c r="O18" i="47"/>
  <c r="R47" i="51"/>
  <c r="W32" i="53"/>
  <c r="W33" i="53"/>
  <c r="W35" i="53" s="1"/>
  <c r="W41" i="53"/>
  <c r="W42" i="53" s="1"/>
  <c r="O32" i="53"/>
  <c r="O33" i="53"/>
  <c r="O35" i="53" s="1"/>
  <c r="O34" i="53"/>
  <c r="BB20" i="45"/>
  <c r="AP20" i="45"/>
  <c r="AP47" i="45" s="1"/>
  <c r="AL20" i="45"/>
  <c r="AL47" i="45"/>
  <c r="AL48" i="45" s="1"/>
  <c r="AH20" i="45"/>
  <c r="AH47" i="45" s="1"/>
  <c r="Z20" i="45"/>
  <c r="R20" i="45"/>
  <c r="N20" i="45"/>
  <c r="J20" i="45"/>
  <c r="BC66" i="45"/>
  <c r="BC68" i="45"/>
  <c r="AU66" i="45"/>
  <c r="AU68" i="45"/>
  <c r="AE66" i="45"/>
  <c r="AE68" i="45" s="1"/>
  <c r="W66" i="45"/>
  <c r="W68" i="45"/>
  <c r="AG62" i="45"/>
  <c r="Q62" i="45"/>
  <c r="L56" i="53"/>
  <c r="Z18" i="47"/>
  <c r="Z43" i="47" s="1"/>
  <c r="U56" i="53"/>
  <c r="X57" i="47"/>
  <c r="P57" i="47"/>
  <c r="P58" i="47"/>
  <c r="L57" i="47"/>
  <c r="L58" i="47"/>
  <c r="P47" i="51"/>
  <c r="P63" i="51"/>
  <c r="Y17" i="53"/>
  <c r="U17" i="53"/>
  <c r="Q17" i="53"/>
  <c r="Q41" i="53" s="1"/>
  <c r="I17" i="53"/>
  <c r="N35" i="53"/>
  <c r="V34" i="53"/>
  <c r="R34" i="53"/>
  <c r="H60" i="53"/>
  <c r="T17" i="53"/>
  <c r="Y15" i="53"/>
  <c r="Y16" i="53"/>
  <c r="Y18" i="53"/>
  <c r="U15" i="53"/>
  <c r="U16" i="53" s="1"/>
  <c r="U18" i="53"/>
  <c r="U39" i="53" s="1"/>
  <c r="Q15" i="53"/>
  <c r="Q16" i="53" s="1"/>
  <c r="Q18" i="53" s="1"/>
  <c r="M15" i="53"/>
  <c r="M16" i="53"/>
  <c r="M18" i="53" s="1"/>
  <c r="I15" i="53"/>
  <c r="I16" i="53"/>
  <c r="I18" i="53" s="1"/>
  <c r="AA60" i="53"/>
  <c r="AA62" i="53"/>
  <c r="W60" i="53"/>
  <c r="W62" i="53"/>
  <c r="O60" i="53"/>
  <c r="O62" i="53"/>
  <c r="K60" i="53"/>
  <c r="K62" i="53"/>
  <c r="J35" i="53"/>
  <c r="AU60" i="41"/>
  <c r="Z40" i="43"/>
  <c r="AQ60" i="41"/>
  <c r="Y66" i="43"/>
  <c r="Y68" i="43" s="1"/>
  <c r="M66" i="43"/>
  <c r="M68" i="43"/>
  <c r="BD18" i="45"/>
  <c r="BD19" i="45" s="1"/>
  <c r="BD21" i="45"/>
  <c r="BD45" i="45" s="1"/>
  <c r="R40" i="43"/>
  <c r="BE66" i="45"/>
  <c r="BE68" i="45" s="1"/>
  <c r="BE18" i="45"/>
  <c r="BE19" i="45" s="1"/>
  <c r="BE21" i="45" s="1"/>
  <c r="BE45" i="45" s="1"/>
  <c r="AW66" i="45"/>
  <c r="AW68" i="45"/>
  <c r="AS66" i="45"/>
  <c r="AS68" i="45" s="1"/>
  <c r="AO66" i="45"/>
  <c r="AO68" i="45"/>
  <c r="AO18" i="45"/>
  <c r="AO19" i="45"/>
  <c r="AO21" i="45"/>
  <c r="AO45" i="45" s="1"/>
  <c r="AO67" i="45" s="1"/>
  <c r="AK66" i="45"/>
  <c r="AK68" i="45" s="1"/>
  <c r="AK18" i="45"/>
  <c r="AK19" i="45" s="1"/>
  <c r="AG68" i="45"/>
  <c r="AG18" i="45"/>
  <c r="AG19" i="45" s="1"/>
  <c r="AG21" i="45" s="1"/>
  <c r="AG45" i="45" s="1"/>
  <c r="U66" i="45"/>
  <c r="U68" i="45"/>
  <c r="U18" i="45"/>
  <c r="U19" i="45" s="1"/>
  <c r="U21" i="45" s="1"/>
  <c r="Q66" i="45"/>
  <c r="Q68" i="45" s="1"/>
  <c r="M66" i="45"/>
  <c r="M68" i="45"/>
  <c r="M18" i="45"/>
  <c r="M19" i="45" s="1"/>
  <c r="M21" i="45" s="1"/>
  <c r="W60" i="41"/>
  <c r="Z36" i="47"/>
  <c r="V36" i="47"/>
  <c r="V43" i="47" s="1"/>
  <c r="V44" i="47" s="1"/>
  <c r="R36" i="47"/>
  <c r="V18" i="47"/>
  <c r="R18" i="47"/>
  <c r="R43" i="47" s="1"/>
  <c r="N18" i="47"/>
  <c r="J18" i="47"/>
  <c r="L34" i="53"/>
  <c r="V37" i="47"/>
  <c r="H17" i="53"/>
  <c r="N41" i="47"/>
  <c r="N42" i="47" s="1"/>
  <c r="J58" i="47"/>
  <c r="Z68" i="43"/>
  <c r="Z20" i="43"/>
  <c r="Z18" i="43"/>
  <c r="Z19" i="43"/>
  <c r="Z21" i="43" s="1"/>
  <c r="R66" i="43"/>
  <c r="R68" i="43" s="1"/>
  <c r="R20" i="43"/>
  <c r="R18" i="43"/>
  <c r="R19" i="43" s="1"/>
  <c r="R21" i="43" s="1"/>
  <c r="R45" i="43" s="1"/>
  <c r="L40" i="43"/>
  <c r="L38" i="43"/>
  <c r="L39" i="43" s="1"/>
  <c r="L41" i="43" s="1"/>
  <c r="L45" i="43" s="1"/>
  <c r="X66" i="43"/>
  <c r="X68" i="43"/>
  <c r="X38" i="43"/>
  <c r="X39" i="43"/>
  <c r="X41" i="43" s="1"/>
  <c r="X45" i="43" s="1"/>
  <c r="X40" i="43"/>
  <c r="T18" i="43"/>
  <c r="T19" i="43" s="1"/>
  <c r="T20" i="43"/>
  <c r="T47" i="43" s="1"/>
  <c r="T40" i="43"/>
  <c r="T38" i="43"/>
  <c r="T39" i="43" s="1"/>
  <c r="T41" i="43" s="1"/>
  <c r="V18" i="43"/>
  <c r="V19" i="43" s="1"/>
  <c r="V20" i="43"/>
  <c r="X20" i="43"/>
  <c r="BC40" i="45"/>
  <c r="BC38" i="45"/>
  <c r="BC39" i="45"/>
  <c r="AY40" i="45"/>
  <c r="AY38" i="45"/>
  <c r="AY39" i="45" s="1"/>
  <c r="AY41" i="45" s="1"/>
  <c r="AU40" i="45"/>
  <c r="AU38" i="45"/>
  <c r="AU39" i="45"/>
  <c r="AU41" i="45" s="1"/>
  <c r="AQ40" i="45"/>
  <c r="AQ38" i="45"/>
  <c r="AQ39" i="45" s="1"/>
  <c r="AQ41" i="45" s="1"/>
  <c r="AM40" i="45"/>
  <c r="AM38" i="45"/>
  <c r="AM39" i="45"/>
  <c r="AM41" i="45" s="1"/>
  <c r="AI38" i="45"/>
  <c r="AI39" i="45"/>
  <c r="AI41" i="45"/>
  <c r="AE40" i="45"/>
  <c r="AE38" i="45"/>
  <c r="AE39" i="45"/>
  <c r="AE41" i="45" s="1"/>
  <c r="W40" i="45"/>
  <c r="W47" i="45" s="1"/>
  <c r="W38" i="45"/>
  <c r="W39" i="45"/>
  <c r="W41" i="45"/>
  <c r="W45" i="45" s="1"/>
  <c r="S40" i="45"/>
  <c r="S41" i="45"/>
  <c r="S45" i="45"/>
  <c r="K40" i="45"/>
  <c r="K47" i="45"/>
  <c r="N46" i="45"/>
  <c r="AS38" i="45"/>
  <c r="AS39" i="45"/>
  <c r="AS41" i="45" s="1"/>
  <c r="AS40" i="45"/>
  <c r="AO38" i="45"/>
  <c r="AO39" i="45"/>
  <c r="AO41" i="45" s="1"/>
  <c r="AO40" i="45"/>
  <c r="AK38" i="45"/>
  <c r="AK39" i="45" s="1"/>
  <c r="AK41" i="45" s="1"/>
  <c r="AK40" i="45"/>
  <c r="AG38" i="45"/>
  <c r="AG39" i="45" s="1"/>
  <c r="AG41" i="45" s="1"/>
  <c r="AG40" i="45"/>
  <c r="AG47" i="45" s="1"/>
  <c r="AC38" i="45"/>
  <c r="AC39" i="45" s="1"/>
  <c r="AC41" i="45" s="1"/>
  <c r="AC40" i="45"/>
  <c r="Y38" i="45"/>
  <c r="Y39" i="45" s="1"/>
  <c r="Y41" i="45" s="1"/>
  <c r="Y40" i="45"/>
  <c r="Q38" i="45"/>
  <c r="Q39" i="45" s="1"/>
  <c r="Q41" i="45"/>
  <c r="Q40" i="45"/>
  <c r="Q47" i="45"/>
  <c r="Q63" i="45" s="1"/>
  <c r="M38" i="45"/>
  <c r="M39" i="45"/>
  <c r="M41" i="45" s="1"/>
  <c r="M45" i="45" s="1"/>
  <c r="M40" i="45"/>
  <c r="I38" i="45"/>
  <c r="I39" i="45"/>
  <c r="I41" i="45"/>
  <c r="Y62" i="47"/>
  <c r="Y64" i="47"/>
  <c r="U62" i="47"/>
  <c r="U64" i="47" s="1"/>
  <c r="Q62" i="47"/>
  <c r="Q64" i="47" s="1"/>
  <c r="M62" i="47"/>
  <c r="M64" i="47"/>
  <c r="I62" i="47"/>
  <c r="I64" i="47" s="1"/>
  <c r="H62" i="47"/>
  <c r="W62" i="47"/>
  <c r="W64" i="47"/>
  <c r="S62" i="47"/>
  <c r="S64" i="47" s="1"/>
  <c r="K62" i="47"/>
  <c r="K64" i="47" s="1"/>
  <c r="Z62" i="47"/>
  <c r="Z64" i="47" s="1"/>
  <c r="V62" i="47"/>
  <c r="V64" i="47" s="1"/>
  <c r="R62" i="47"/>
  <c r="R64" i="47" s="1"/>
  <c r="N62" i="47"/>
  <c r="N64" i="47"/>
  <c r="X62" i="47"/>
  <c r="X64" i="47"/>
  <c r="T62" i="47"/>
  <c r="T64" i="47"/>
  <c r="L62" i="47"/>
  <c r="L64" i="47"/>
  <c r="AA35" i="53"/>
  <c r="AA39" i="53"/>
  <c r="Z18" i="53"/>
  <c r="J18" i="53"/>
  <c r="J39" i="53" s="1"/>
  <c r="J40" i="53" s="1"/>
  <c r="U35" i="53"/>
  <c r="Q35" i="53"/>
  <c r="Q39" i="53"/>
  <c r="M35" i="53"/>
  <c r="I58" i="47"/>
  <c r="X62" i="51"/>
  <c r="T18" i="53"/>
  <c r="P18" i="53"/>
  <c r="P39" i="53" s="1"/>
  <c r="Z60" i="53"/>
  <c r="Z62" i="53" s="1"/>
  <c r="V60" i="53"/>
  <c r="V62" i="53"/>
  <c r="R60" i="53"/>
  <c r="R62" i="53"/>
  <c r="N60" i="53"/>
  <c r="N62" i="53"/>
  <c r="J60" i="53"/>
  <c r="J62" i="53"/>
  <c r="V62" i="51"/>
  <c r="H34" i="53"/>
  <c r="AA45" i="51"/>
  <c r="AA46" i="51" s="1"/>
  <c r="S45" i="51"/>
  <c r="O45" i="51"/>
  <c r="O67" i="51" s="1"/>
  <c r="K45" i="51"/>
  <c r="K46" i="51" s="1"/>
  <c r="Y45" i="51"/>
  <c r="Y46" i="51"/>
  <c r="U45" i="51"/>
  <c r="Q67" i="51"/>
  <c r="M45" i="51"/>
  <c r="I45" i="51"/>
  <c r="I67" i="51" s="1"/>
  <c r="AA47" i="51"/>
  <c r="AA48" i="51"/>
  <c r="Y47" i="51"/>
  <c r="Y63" i="51"/>
  <c r="W47" i="51"/>
  <c r="W63" i="51" s="1"/>
  <c r="S47" i="51"/>
  <c r="S48" i="51"/>
  <c r="Q47" i="51"/>
  <c r="Q63" i="51" s="1"/>
  <c r="Q48" i="51"/>
  <c r="O47" i="51"/>
  <c r="O63" i="51"/>
  <c r="M47" i="51"/>
  <c r="K47" i="51"/>
  <c r="K48" i="51" s="1"/>
  <c r="H63" i="51"/>
  <c r="H48" i="51"/>
  <c r="I66" i="45"/>
  <c r="I68" i="45" s="1"/>
  <c r="I18" i="45"/>
  <c r="I19" i="45"/>
  <c r="I21" i="45" s="1"/>
  <c r="I45" i="45" s="1"/>
  <c r="I20" i="45"/>
  <c r="P20" i="43"/>
  <c r="N20" i="43"/>
  <c r="N18" i="43"/>
  <c r="N19" i="43"/>
  <c r="N21" i="43" s="1"/>
  <c r="N45" i="43" s="1"/>
  <c r="N46" i="43" s="1"/>
  <c r="L18" i="43"/>
  <c r="L19" i="43" s="1"/>
  <c r="L21" i="43" s="1"/>
  <c r="L20" i="43"/>
  <c r="L47" i="43"/>
  <c r="L66" i="43"/>
  <c r="L68" i="43" s="1"/>
  <c r="K60" i="42"/>
  <c r="H38" i="41"/>
  <c r="Z21" i="51"/>
  <c r="Z45" i="51" s="1"/>
  <c r="X21" i="51"/>
  <c r="X45" i="51" s="1"/>
  <c r="X67" i="51" s="1"/>
  <c r="T21" i="51"/>
  <c r="T45" i="51" s="1"/>
  <c r="R21" i="51"/>
  <c r="L21" i="51"/>
  <c r="L45" i="51" s="1"/>
  <c r="J21" i="51"/>
  <c r="J45" i="51" s="1"/>
  <c r="J67" i="51" s="1"/>
  <c r="Q19" i="47"/>
  <c r="M19" i="47"/>
  <c r="I19" i="47"/>
  <c r="AA37" i="47"/>
  <c r="Y37" i="47"/>
  <c r="U37" i="47"/>
  <c r="S37" i="47"/>
  <c r="Q37" i="47"/>
  <c r="K37" i="47"/>
  <c r="Y38" i="43"/>
  <c r="Y39" i="43" s="1"/>
  <c r="Y41" i="43"/>
  <c r="Y40" i="43"/>
  <c r="W38" i="43"/>
  <c r="W39" i="43"/>
  <c r="W41" i="43"/>
  <c r="W45" i="43" s="1"/>
  <c r="S38" i="43"/>
  <c r="S39" i="43" s="1"/>
  <c r="S41" i="43" s="1"/>
  <c r="S40" i="43"/>
  <c r="O38" i="43"/>
  <c r="O39" i="43"/>
  <c r="O41" i="43"/>
  <c r="O40" i="43"/>
  <c r="O47" i="43" s="1"/>
  <c r="M38" i="43"/>
  <c r="M39" i="43"/>
  <c r="M41" i="43" s="1"/>
  <c r="M45" i="43" s="1"/>
  <c r="M40" i="43"/>
  <c r="K38" i="43"/>
  <c r="K39" i="43"/>
  <c r="K41" i="43"/>
  <c r="Z41" i="43"/>
  <c r="Z45" i="43" s="1"/>
  <c r="R41" i="43"/>
  <c r="N41" i="43"/>
  <c r="J41" i="43"/>
  <c r="H40" i="43"/>
  <c r="H39" i="43"/>
  <c r="H41" i="43" s="1"/>
  <c r="AA21" i="43"/>
  <c r="AA20" i="43"/>
  <c r="Y18" i="43"/>
  <c r="Y19" i="43"/>
  <c r="Y21" i="43" s="1"/>
  <c r="Y45" i="43" s="1"/>
  <c r="Y20" i="43"/>
  <c r="W18" i="43"/>
  <c r="W19" i="43" s="1"/>
  <c r="W21" i="43" s="1"/>
  <c r="W20" i="43"/>
  <c r="U20" i="43"/>
  <c r="S18" i="43"/>
  <c r="S19" i="43"/>
  <c r="S21" i="43" s="1"/>
  <c r="S45" i="43" s="1"/>
  <c r="S20" i="43"/>
  <c r="S47" i="43" s="1"/>
  <c r="O20" i="43"/>
  <c r="M18" i="43"/>
  <c r="M19" i="43" s="1"/>
  <c r="M21" i="43" s="1"/>
  <c r="M20" i="43"/>
  <c r="M47" i="43" s="1"/>
  <c r="K18" i="43"/>
  <c r="K19" i="43"/>
  <c r="K21" i="43"/>
  <c r="K45" i="43" s="1"/>
  <c r="K20" i="43"/>
  <c r="X21" i="43"/>
  <c r="I10" i="41"/>
  <c r="I17" i="41"/>
  <c r="I18" i="41" s="1"/>
  <c r="J10" i="41"/>
  <c r="J17" i="41"/>
  <c r="J18" i="41" s="1"/>
  <c r="J20" i="41" s="1"/>
  <c r="K10" i="41"/>
  <c r="L10" i="41"/>
  <c r="M10" i="41"/>
  <c r="M17" i="41"/>
  <c r="M18" i="41" s="1"/>
  <c r="M20" i="41" s="1"/>
  <c r="N10" i="41"/>
  <c r="N17" i="41" s="1"/>
  <c r="N18" i="41" s="1"/>
  <c r="N20" i="41" s="1"/>
  <c r="N43" i="41" s="1"/>
  <c r="O10" i="41"/>
  <c r="O17" i="41"/>
  <c r="O18" i="41"/>
  <c r="P10" i="41"/>
  <c r="P17" i="41"/>
  <c r="P18" i="41" s="1"/>
  <c r="Q10" i="41"/>
  <c r="Q17" i="41" s="1"/>
  <c r="Q18" i="41" s="1"/>
  <c r="R10" i="41"/>
  <c r="S10" i="41"/>
  <c r="S17" i="41" s="1"/>
  <c r="S18" i="41" s="1"/>
  <c r="T10" i="41"/>
  <c r="T17" i="41"/>
  <c r="T18" i="41"/>
  <c r="U10" i="41"/>
  <c r="U17" i="41"/>
  <c r="U18" i="41" s="1"/>
  <c r="U20" i="41" s="1"/>
  <c r="U43" i="41" s="1"/>
  <c r="V10" i="41"/>
  <c r="V19" i="41" s="1"/>
  <c r="W10" i="41"/>
  <c r="W17" i="41" s="1"/>
  <c r="W18" i="41" s="1"/>
  <c r="X10" i="41"/>
  <c r="X17" i="41"/>
  <c r="X18" i="41" s="1"/>
  <c r="Y10" i="41"/>
  <c r="Y19" i="41" s="1"/>
  <c r="Z10" i="41"/>
  <c r="AA10" i="41"/>
  <c r="AA17" i="41"/>
  <c r="AA18" i="41" s="1"/>
  <c r="AB10" i="41"/>
  <c r="AB17" i="41" s="1"/>
  <c r="AB18" i="41" s="1"/>
  <c r="AC10" i="41"/>
  <c r="AC17" i="41"/>
  <c r="AC18" i="41"/>
  <c r="AD10" i="41"/>
  <c r="AD17" i="41" s="1"/>
  <c r="AD18" i="41" s="1"/>
  <c r="AE10" i="41"/>
  <c r="AF10" i="41"/>
  <c r="AF17" i="41" s="1"/>
  <c r="AF18" i="41" s="1"/>
  <c r="AG10" i="41"/>
  <c r="AG17" i="41" s="1"/>
  <c r="AG18" i="41" s="1"/>
  <c r="AH10" i="41"/>
  <c r="AI10" i="41"/>
  <c r="AI19" i="41" s="1"/>
  <c r="AJ10" i="41"/>
  <c r="AK10" i="41"/>
  <c r="AK17" i="41"/>
  <c r="AK18" i="41" s="1"/>
  <c r="AK20" i="41" s="1"/>
  <c r="AL10" i="41"/>
  <c r="AL17" i="41" s="1"/>
  <c r="AL18" i="41" s="1"/>
  <c r="AL20" i="41" s="1"/>
  <c r="AM10" i="41"/>
  <c r="AM17" i="41"/>
  <c r="AM18" i="41" s="1"/>
  <c r="AM20" i="41" s="1"/>
  <c r="AN10" i="41"/>
  <c r="AN17" i="41" s="1"/>
  <c r="AN18" i="41" s="1"/>
  <c r="AO10" i="41"/>
  <c r="AP10" i="41"/>
  <c r="AP17" i="41"/>
  <c r="AP18" i="41" s="1"/>
  <c r="AP20" i="41" s="1"/>
  <c r="AQ10" i="41"/>
  <c r="AQ19" i="41" s="1"/>
  <c r="AQ17" i="41"/>
  <c r="AQ18" i="41" s="1"/>
  <c r="AQ20" i="41" s="1"/>
  <c r="AR10" i="41"/>
  <c r="AR17" i="41"/>
  <c r="AR18" i="41"/>
  <c r="AR20" i="41" s="1"/>
  <c r="AS10" i="41"/>
  <c r="AS17" i="41"/>
  <c r="AS18" i="41" s="1"/>
  <c r="AS20" i="41" s="1"/>
  <c r="AT10" i="41"/>
  <c r="AT17" i="41" s="1"/>
  <c r="AT18" i="41" s="1"/>
  <c r="AT20" i="41"/>
  <c r="AU10" i="41"/>
  <c r="AV10" i="41"/>
  <c r="AV17" i="41"/>
  <c r="AV18" i="41" s="1"/>
  <c r="AW10" i="41"/>
  <c r="AW17" i="41"/>
  <c r="AW18" i="41" s="1"/>
  <c r="AX10" i="41"/>
  <c r="AY10" i="41"/>
  <c r="AY17" i="41"/>
  <c r="AY18" i="41" s="1"/>
  <c r="AZ10" i="41"/>
  <c r="AZ17" i="41"/>
  <c r="AZ18" i="41"/>
  <c r="AZ20" i="41" s="1"/>
  <c r="AZ43" i="41" s="1"/>
  <c r="BA10" i="41"/>
  <c r="BA19" i="41" s="1"/>
  <c r="BA45" i="41" s="1"/>
  <c r="BA46" i="41" s="1"/>
  <c r="BA17" i="41"/>
  <c r="BA18" i="41" s="1"/>
  <c r="BB10" i="41"/>
  <c r="BB17" i="41" s="1"/>
  <c r="BB18" i="41" s="1"/>
  <c r="BC10" i="41"/>
  <c r="BC17" i="41"/>
  <c r="BC18" i="41"/>
  <c r="BD10" i="41"/>
  <c r="BD19" i="41" s="1"/>
  <c r="BE10" i="41"/>
  <c r="BE17" i="41"/>
  <c r="BE18" i="41" s="1"/>
  <c r="I13" i="41"/>
  <c r="J13" i="41"/>
  <c r="K13" i="41"/>
  <c r="L13" i="41"/>
  <c r="M13" i="41"/>
  <c r="M19" i="41" s="1"/>
  <c r="N13" i="41"/>
  <c r="N19" i="41" s="1"/>
  <c r="O13" i="41"/>
  <c r="O19" i="41" s="1"/>
  <c r="P13" i="41"/>
  <c r="Q13" i="41"/>
  <c r="R13" i="41"/>
  <c r="S13" i="41"/>
  <c r="T13" i="41"/>
  <c r="U13" i="41"/>
  <c r="U19" i="41" s="1"/>
  <c r="V13" i="41"/>
  <c r="W13" i="41"/>
  <c r="X13" i="41"/>
  <c r="Y13" i="41"/>
  <c r="Z13" i="41"/>
  <c r="AA13" i="41"/>
  <c r="AA19" i="41" s="1"/>
  <c r="AB13" i="41"/>
  <c r="AC13" i="41"/>
  <c r="AD13" i="41"/>
  <c r="AE13" i="41"/>
  <c r="AE19" i="41" s="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S19" i="41" s="1"/>
  <c r="AT13" i="41"/>
  <c r="AU13" i="41"/>
  <c r="AV13" i="41"/>
  <c r="AW13" i="41"/>
  <c r="AW19" i="41" s="1"/>
  <c r="AX13" i="41"/>
  <c r="AX19" i="41" s="1"/>
  <c r="AY13" i="41"/>
  <c r="AZ13" i="41"/>
  <c r="BA13" i="41"/>
  <c r="BB13" i="41"/>
  <c r="BC13" i="41"/>
  <c r="BD13" i="41"/>
  <c r="BE13" i="41"/>
  <c r="L17" i="41"/>
  <c r="L18" i="41"/>
  <c r="L20" i="41" s="1"/>
  <c r="H13" i="41"/>
  <c r="H10" i="41"/>
  <c r="H64" i="41"/>
  <c r="P48" i="51"/>
  <c r="N43" i="47"/>
  <c r="T63" i="51"/>
  <c r="V63" i="51"/>
  <c r="AL63" i="45"/>
  <c r="I47" i="45"/>
  <c r="I48" i="45" s="1"/>
  <c r="Y64" i="51"/>
  <c r="Y65" i="51" s="1"/>
  <c r="M47" i="45"/>
  <c r="M63" i="45" s="1"/>
  <c r="AU47" i="45"/>
  <c r="AJ47" i="45"/>
  <c r="J41" i="53"/>
  <c r="J42" i="53"/>
  <c r="O41" i="53"/>
  <c r="O57" i="53" s="1"/>
  <c r="O42" i="53"/>
  <c r="S43" i="47"/>
  <c r="S59" i="47" s="1"/>
  <c r="M43" i="47"/>
  <c r="M44" i="47" s="1"/>
  <c r="S42" i="53"/>
  <c r="BD47" i="45"/>
  <c r="BD48" i="45" s="1"/>
  <c r="AA58" i="53"/>
  <c r="AA59" i="53" s="1"/>
  <c r="AK19" i="41"/>
  <c r="AK45" i="41" s="1"/>
  <c r="AK46" i="41" s="1"/>
  <c r="AC19" i="41"/>
  <c r="AA63" i="51"/>
  <c r="AA64" i="51" s="1"/>
  <c r="AA65" i="51" s="1"/>
  <c r="AA67" i="51"/>
  <c r="Z47" i="43"/>
  <c r="AA42" i="53"/>
  <c r="U41" i="53"/>
  <c r="X58" i="53"/>
  <c r="X59" i="53"/>
  <c r="N47" i="45"/>
  <c r="K63" i="51"/>
  <c r="W64" i="51"/>
  <c r="W65" i="51"/>
  <c r="S63" i="51"/>
  <c r="I64" i="51"/>
  <c r="I65" i="51"/>
  <c r="X63" i="51"/>
  <c r="N39" i="53"/>
  <c r="N40" i="53" s="1"/>
  <c r="X42" i="53"/>
  <c r="AE17" i="41"/>
  <c r="AE18" i="41"/>
  <c r="N63" i="47"/>
  <c r="BC19" i="41"/>
  <c r="AM19" i="41"/>
  <c r="W19" i="41"/>
  <c r="O48" i="43"/>
  <c r="J47" i="45"/>
  <c r="T47" i="45"/>
  <c r="K64" i="51"/>
  <c r="K65" i="51" s="1"/>
  <c r="V42" i="47"/>
  <c r="V63" i="47"/>
  <c r="H43" i="47"/>
  <c r="BE48" i="45"/>
  <c r="BE63" i="45"/>
  <c r="Y67" i="51"/>
  <c r="V41" i="53"/>
  <c r="AY19" i="41"/>
  <c r="S19" i="41"/>
  <c r="T45" i="45"/>
  <c r="T67" i="45" s="1"/>
  <c r="J57" i="53"/>
  <c r="J59" i="53"/>
  <c r="W57" i="53"/>
  <c r="W58" i="53"/>
  <c r="X47" i="43"/>
  <c r="X63" i="43" s="1"/>
  <c r="X48" i="43"/>
  <c r="AX17" i="41"/>
  <c r="AX18" i="41" s="1"/>
  <c r="AX20" i="41" s="1"/>
  <c r="R17" i="41"/>
  <c r="R18" i="41"/>
  <c r="R20" i="41"/>
  <c r="I48" i="51"/>
  <c r="Y48" i="51"/>
  <c r="Q46" i="51"/>
  <c r="K67" i="51"/>
  <c r="I39" i="53"/>
  <c r="I40" i="53" s="1"/>
  <c r="I61" i="53"/>
  <c r="R47" i="43"/>
  <c r="R63" i="43" s="1"/>
  <c r="R48" i="43"/>
  <c r="BE19" i="41"/>
  <c r="AG19" i="41"/>
  <c r="O46" i="51"/>
  <c r="M39" i="53"/>
  <c r="M61" i="53" s="1"/>
  <c r="M40" i="53"/>
  <c r="R41" i="53"/>
  <c r="W40" i="53"/>
  <c r="AO46" i="45"/>
  <c r="M48" i="45"/>
  <c r="W48" i="45"/>
  <c r="W63" i="45"/>
  <c r="S41" i="47"/>
  <c r="Q61" i="53"/>
  <c r="Q40" i="53"/>
  <c r="S60" i="47"/>
  <c r="U59" i="47"/>
  <c r="U61" i="47" s="1"/>
  <c r="U44" i="47"/>
  <c r="BB19" i="41"/>
  <c r="AT19" i="41"/>
  <c r="AP19" i="41"/>
  <c r="AL19" i="41"/>
  <c r="AH19" i="41"/>
  <c r="AD19" i="41"/>
  <c r="R19" i="41"/>
  <c r="R45" i="41" s="1"/>
  <c r="J19" i="41"/>
  <c r="O48" i="51"/>
  <c r="W48" i="51"/>
  <c r="X61" i="53"/>
  <c r="N61" i="53"/>
  <c r="S48" i="43"/>
  <c r="S63" i="43"/>
  <c r="AA40" i="53"/>
  <c r="AA61" i="53"/>
  <c r="I59" i="47"/>
  <c r="I60" i="47" s="1"/>
  <c r="K48" i="45"/>
  <c r="K63" i="45"/>
  <c r="K64" i="45"/>
  <c r="K65" i="45" s="1"/>
  <c r="AZ19" i="41"/>
  <c r="AR19" i="41"/>
  <c r="AN19" i="41"/>
  <c r="AF19" i="41"/>
  <c r="AB19" i="41"/>
  <c r="X19" i="41"/>
  <c r="T19" i="41"/>
  <c r="L19" i="41"/>
  <c r="I41" i="47"/>
  <c r="Q41" i="47"/>
  <c r="V40" i="53"/>
  <c r="M59" i="47"/>
  <c r="T46" i="51"/>
  <c r="T67" i="51"/>
  <c r="X46" i="51"/>
  <c r="J46" i="51"/>
  <c r="R46" i="51"/>
  <c r="R67" i="51"/>
  <c r="V46" i="51"/>
  <c r="V67" i="51"/>
  <c r="M48" i="43"/>
  <c r="M63" i="43"/>
  <c r="M64" i="43" s="1"/>
  <c r="L48" i="43"/>
  <c r="L63" i="43"/>
  <c r="I19" i="41"/>
  <c r="H19" i="41"/>
  <c r="BE20" i="41"/>
  <c r="BC20" i="41"/>
  <c r="BA20" i="41"/>
  <c r="BA43" i="41" s="1"/>
  <c r="AY20" i="41"/>
  <c r="AW20" i="41"/>
  <c r="AG20" i="41"/>
  <c r="AE20" i="41"/>
  <c r="AC20" i="41"/>
  <c r="AA20" i="41"/>
  <c r="W20" i="41"/>
  <c r="S20" i="41"/>
  <c r="O20" i="41"/>
  <c r="I20" i="41"/>
  <c r="AH63" i="45"/>
  <c r="AH48" i="45"/>
  <c r="J61" i="53"/>
  <c r="I63" i="45"/>
  <c r="N67" i="43"/>
  <c r="U42" i="53"/>
  <c r="U57" i="53"/>
  <c r="N48" i="45"/>
  <c r="N63" i="45"/>
  <c r="N64" i="45"/>
  <c r="N65" i="45" s="1"/>
  <c r="O63" i="43"/>
  <c r="O64" i="43"/>
  <c r="O65" i="43"/>
  <c r="T48" i="45"/>
  <c r="T63" i="45"/>
  <c r="T64" i="45" s="1"/>
  <c r="H44" i="47"/>
  <c r="H59" i="47"/>
  <c r="Z57" i="53"/>
  <c r="R42" i="53"/>
  <c r="R57" i="53"/>
  <c r="R58" i="53"/>
  <c r="R59" i="53"/>
  <c r="V59" i="47"/>
  <c r="Q63" i="47"/>
  <c r="Q42" i="47"/>
  <c r="M63" i="47"/>
  <c r="M42" i="47"/>
  <c r="I63" i="47"/>
  <c r="I42" i="47"/>
  <c r="S63" i="47"/>
  <c r="S42" i="47"/>
  <c r="G6" i="33"/>
  <c r="N84" i="52"/>
  <c r="M84" i="52"/>
  <c r="L83" i="52"/>
  <c r="L82" i="52"/>
  <c r="L81" i="52"/>
  <c r="K84" i="52"/>
  <c r="J49" i="8"/>
  <c r="N69" i="52"/>
  <c r="N70" i="52" s="1"/>
  <c r="M69" i="52"/>
  <c r="M70" i="52" s="1"/>
  <c r="L68" i="52"/>
  <c r="N60" i="52"/>
  <c r="M60" i="52"/>
  <c r="L59" i="52"/>
  <c r="L58" i="52"/>
  <c r="L55" i="52"/>
  <c r="N49" i="52"/>
  <c r="M49" i="52"/>
  <c r="V48" i="52"/>
  <c r="L48" i="52"/>
  <c r="V47" i="52"/>
  <c r="W47" i="52" s="1"/>
  <c r="Q47" i="52"/>
  <c r="P47" i="52"/>
  <c r="V46" i="52"/>
  <c r="W46" i="52"/>
  <c r="Q46" i="52"/>
  <c r="P46" i="52"/>
  <c r="L46" i="52"/>
  <c r="Q45" i="52"/>
  <c r="P45" i="52"/>
  <c r="L45" i="52"/>
  <c r="Q44" i="52"/>
  <c r="P44" i="52"/>
  <c r="V43" i="52"/>
  <c r="W43" i="52"/>
  <c r="Q43" i="52"/>
  <c r="P43" i="52"/>
  <c r="L43" i="52"/>
  <c r="V42" i="52"/>
  <c r="W42" i="52"/>
  <c r="Q42" i="52"/>
  <c r="P42" i="52"/>
  <c r="L42" i="52"/>
  <c r="V41" i="52"/>
  <c r="W41" i="52" s="1"/>
  <c r="Q41" i="52"/>
  <c r="P41" i="52"/>
  <c r="L41" i="52"/>
  <c r="V40" i="52"/>
  <c r="W40" i="52"/>
  <c r="Q40" i="52"/>
  <c r="P40" i="52"/>
  <c r="Q39" i="52"/>
  <c r="P39" i="52"/>
  <c r="V38" i="52"/>
  <c r="W38" i="52" s="1"/>
  <c r="Q38" i="52"/>
  <c r="P38" i="52"/>
  <c r="V37" i="52"/>
  <c r="W37" i="52" s="1"/>
  <c r="P37" i="52"/>
  <c r="L37" i="52"/>
  <c r="V36" i="52"/>
  <c r="W36" i="52"/>
  <c r="P36" i="52"/>
  <c r="L36" i="52"/>
  <c r="V35" i="52"/>
  <c r="W35" i="52" s="1"/>
  <c r="Q35" i="52"/>
  <c r="P35" i="52"/>
  <c r="L35" i="52"/>
  <c r="V34" i="52"/>
  <c r="W34" i="52"/>
  <c r="Q34" i="52"/>
  <c r="P34" i="52"/>
  <c r="L34" i="52"/>
  <c r="Q33" i="52"/>
  <c r="P33" i="52"/>
  <c r="L33" i="52"/>
  <c r="Q32" i="52"/>
  <c r="P32" i="52"/>
  <c r="V31" i="52"/>
  <c r="W31" i="52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Q27" i="52"/>
  <c r="P27" i="52"/>
  <c r="L27" i="52"/>
  <c r="V26" i="52"/>
  <c r="W26" i="52" s="1"/>
  <c r="Q26" i="52"/>
  <c r="P26" i="52"/>
  <c r="V25" i="52"/>
  <c r="W25" i="52" s="1"/>
  <c r="P25" i="52"/>
  <c r="V24" i="52"/>
  <c r="W24" i="52"/>
  <c r="P24" i="52"/>
  <c r="L24" i="52"/>
  <c r="V23" i="52"/>
  <c r="W23" i="52" s="1"/>
  <c r="Q23" i="52"/>
  <c r="P23" i="52"/>
  <c r="L23" i="52"/>
  <c r="V22" i="52"/>
  <c r="W22" i="52"/>
  <c r="Q22" i="52"/>
  <c r="P22" i="52"/>
  <c r="L22" i="52"/>
  <c r="Q21" i="52"/>
  <c r="P21" i="52"/>
  <c r="L21" i="52"/>
  <c r="Q20" i="52"/>
  <c r="P20" i="52"/>
  <c r="V19" i="52"/>
  <c r="W19" i="52"/>
  <c r="Q19" i="52"/>
  <c r="P19" i="52"/>
  <c r="L19" i="52"/>
  <c r="V18" i="52"/>
  <c r="Q18" i="52"/>
  <c r="P18" i="52"/>
  <c r="V17" i="52"/>
  <c r="W17" i="52" s="1"/>
  <c r="Q17" i="52"/>
  <c r="P17" i="52"/>
  <c r="L17" i="52"/>
  <c r="V16" i="52"/>
  <c r="W16" i="52"/>
  <c r="Q16" i="52"/>
  <c r="P16" i="52"/>
  <c r="L16" i="52"/>
  <c r="Q15" i="52"/>
  <c r="P15" i="52"/>
  <c r="L15" i="52"/>
  <c r="V14" i="52"/>
  <c r="W14" i="52"/>
  <c r="Q14" i="52"/>
  <c r="P14" i="52"/>
  <c r="V13" i="52"/>
  <c r="P13" i="52"/>
  <c r="L13" i="52"/>
  <c r="V12" i="52"/>
  <c r="W12" i="52"/>
  <c r="P12" i="52"/>
  <c r="L12" i="52"/>
  <c r="V11" i="52"/>
  <c r="W11" i="52"/>
  <c r="Q11" i="52"/>
  <c r="P11" i="52"/>
  <c r="V10" i="52"/>
  <c r="W10" i="52"/>
  <c r="Q10" i="52"/>
  <c r="P10" i="52"/>
  <c r="L10" i="52"/>
  <c r="Q9" i="52"/>
  <c r="P9" i="52"/>
  <c r="L9" i="52"/>
  <c r="V8" i="52"/>
  <c r="W8" i="52"/>
  <c r="Q8" i="52"/>
  <c r="P8" i="52"/>
  <c r="P7" i="52"/>
  <c r="P2" i="52"/>
  <c r="H16" i="51"/>
  <c r="H17" i="51"/>
  <c r="H21" i="51" s="1"/>
  <c r="N84" i="50"/>
  <c r="M84" i="50"/>
  <c r="L83" i="50"/>
  <c r="L82" i="50"/>
  <c r="K84" i="50"/>
  <c r="I49" i="8"/>
  <c r="N69" i="50"/>
  <c r="N70" i="50"/>
  <c r="M69" i="50"/>
  <c r="L68" i="50"/>
  <c r="L67" i="50"/>
  <c r="K69" i="50"/>
  <c r="N60" i="50"/>
  <c r="M60" i="50"/>
  <c r="L57" i="50"/>
  <c r="L56" i="50"/>
  <c r="N49" i="50"/>
  <c r="M49" i="50"/>
  <c r="V48" i="50"/>
  <c r="Q48" i="50"/>
  <c r="V47" i="50"/>
  <c r="W47" i="50" s="1"/>
  <c r="Q47" i="50"/>
  <c r="P47" i="50"/>
  <c r="V46" i="50"/>
  <c r="Q46" i="50"/>
  <c r="P46" i="50"/>
  <c r="V45" i="50"/>
  <c r="Q45" i="50"/>
  <c r="P45" i="50"/>
  <c r="V44" i="50"/>
  <c r="Q44" i="50"/>
  <c r="P44" i="50"/>
  <c r="V43" i="50"/>
  <c r="W43" i="50" s="1"/>
  <c r="Q43" i="50"/>
  <c r="P43" i="50"/>
  <c r="V42" i="50"/>
  <c r="Q42" i="50"/>
  <c r="P42" i="50"/>
  <c r="V41" i="50"/>
  <c r="W41" i="50" s="1"/>
  <c r="Q41" i="50"/>
  <c r="P41" i="50"/>
  <c r="V40" i="50"/>
  <c r="W40" i="50" s="1"/>
  <c r="Q40" i="50"/>
  <c r="P40" i="50"/>
  <c r="V39" i="50"/>
  <c r="Q39" i="50"/>
  <c r="P39" i="50"/>
  <c r="V38" i="50"/>
  <c r="Q38" i="50"/>
  <c r="P38" i="50"/>
  <c r="V37" i="50"/>
  <c r="Q37" i="50"/>
  <c r="P37" i="50"/>
  <c r="V36" i="50"/>
  <c r="W36" i="50" s="1"/>
  <c r="Q36" i="50"/>
  <c r="P36" i="50"/>
  <c r="V35" i="50"/>
  <c r="W35" i="50" s="1"/>
  <c r="Q35" i="50"/>
  <c r="P35" i="50"/>
  <c r="V34" i="50"/>
  <c r="Q34" i="50"/>
  <c r="P34" i="50"/>
  <c r="V33" i="50"/>
  <c r="Q33" i="50"/>
  <c r="P33" i="50"/>
  <c r="V32" i="50"/>
  <c r="W32" i="50" s="1"/>
  <c r="Q32" i="50"/>
  <c r="P32" i="50"/>
  <c r="V31" i="50"/>
  <c r="W31" i="50" s="1"/>
  <c r="Q31" i="50"/>
  <c r="P31" i="50"/>
  <c r="V30" i="50"/>
  <c r="Q30" i="50"/>
  <c r="P30" i="50"/>
  <c r="V29" i="50"/>
  <c r="W29" i="50" s="1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W24" i="50" s="1"/>
  <c r="Q24" i="50"/>
  <c r="P24" i="50"/>
  <c r="V23" i="50"/>
  <c r="W23" i="50" s="1"/>
  <c r="Q23" i="50"/>
  <c r="P23" i="50"/>
  <c r="V22" i="50"/>
  <c r="Q22" i="50"/>
  <c r="P22" i="50"/>
  <c r="V21" i="50"/>
  <c r="Q21" i="50"/>
  <c r="P21" i="50"/>
  <c r="V20" i="50"/>
  <c r="Q20" i="50"/>
  <c r="P20" i="50"/>
  <c r="V19" i="50"/>
  <c r="W19" i="50" s="1"/>
  <c r="Q19" i="50"/>
  <c r="P19" i="50"/>
  <c r="V18" i="50"/>
  <c r="W18" i="50" s="1"/>
  <c r="Q18" i="50"/>
  <c r="P18" i="50"/>
  <c r="V17" i="50"/>
  <c r="W17" i="50" s="1"/>
  <c r="Q17" i="50"/>
  <c r="P17" i="50"/>
  <c r="V16" i="50"/>
  <c r="W16" i="50" s="1"/>
  <c r="Q16" i="50"/>
  <c r="P16" i="50"/>
  <c r="V15" i="50"/>
  <c r="W15" i="50" s="1"/>
  <c r="Q15" i="50"/>
  <c r="P15" i="50"/>
  <c r="V14" i="50"/>
  <c r="Q14" i="50"/>
  <c r="P14" i="50"/>
  <c r="V13" i="50"/>
  <c r="Q13" i="50"/>
  <c r="P13" i="50"/>
  <c r="V12" i="50"/>
  <c r="W12" i="50" s="1"/>
  <c r="Q12" i="50"/>
  <c r="P12" i="50"/>
  <c r="V11" i="50"/>
  <c r="W11" i="50" s="1"/>
  <c r="Q11" i="50"/>
  <c r="P11" i="50"/>
  <c r="Q10" i="50"/>
  <c r="P10" i="50"/>
  <c r="V9" i="50"/>
  <c r="W9" i="50" s="1"/>
  <c r="Q9" i="50"/>
  <c r="P9" i="50"/>
  <c r="V8" i="50"/>
  <c r="Q8" i="50"/>
  <c r="P8" i="50"/>
  <c r="L8" i="50"/>
  <c r="P7" i="50"/>
  <c r="P2" i="50"/>
  <c r="G44" i="49"/>
  <c r="W48" i="52"/>
  <c r="W8" i="50"/>
  <c r="L9" i="50"/>
  <c r="L10" i="50"/>
  <c r="L11" i="50"/>
  <c r="L12" i="50"/>
  <c r="L13" i="50"/>
  <c r="W13" i="50"/>
  <c r="L14" i="50"/>
  <c r="W14" i="50"/>
  <c r="L15" i="50"/>
  <c r="L16" i="50"/>
  <c r="L20" i="50"/>
  <c r="W20" i="50"/>
  <c r="L21" i="50"/>
  <c r="W21" i="50"/>
  <c r="L22" i="50"/>
  <c r="W22" i="50"/>
  <c r="L23" i="50"/>
  <c r="L24" i="50"/>
  <c r="W25" i="50"/>
  <c r="L26" i="50"/>
  <c r="W26" i="50"/>
  <c r="L27" i="50"/>
  <c r="W27" i="50"/>
  <c r="L28" i="50"/>
  <c r="W28" i="50"/>
  <c r="L29" i="50"/>
  <c r="L30" i="50"/>
  <c r="W30" i="50"/>
  <c r="L32" i="50"/>
  <c r="L33" i="50"/>
  <c r="W33" i="50"/>
  <c r="L34" i="50"/>
  <c r="W34" i="50"/>
  <c r="L35" i="50"/>
  <c r="W37" i="50"/>
  <c r="L38" i="50"/>
  <c r="W38" i="50"/>
  <c r="L39" i="50"/>
  <c r="W39" i="50"/>
  <c r="L40" i="50"/>
  <c r="L41" i="50"/>
  <c r="L42" i="50"/>
  <c r="W42" i="50"/>
  <c r="L44" i="50"/>
  <c r="W44" i="50"/>
  <c r="L45" i="50"/>
  <c r="W45" i="50"/>
  <c r="W46" i="50"/>
  <c r="L48" i="50"/>
  <c r="L55" i="50"/>
  <c r="L66" i="50"/>
  <c r="L69" i="50"/>
  <c r="L81" i="50"/>
  <c r="L84" i="50"/>
  <c r="W48" i="50"/>
  <c r="N84" i="48"/>
  <c r="M84" i="48"/>
  <c r="L83" i="48"/>
  <c r="L82" i="48"/>
  <c r="L81" i="48"/>
  <c r="K84" i="48"/>
  <c r="H49" i="8"/>
  <c r="N69" i="48"/>
  <c r="N70" i="48"/>
  <c r="M69" i="48"/>
  <c r="M70" i="48"/>
  <c r="L68" i="48"/>
  <c r="L67" i="48"/>
  <c r="L66" i="48"/>
  <c r="K69" i="48"/>
  <c r="N60" i="48"/>
  <c r="M60" i="48"/>
  <c r="L59" i="48"/>
  <c r="L58" i="48"/>
  <c r="L57" i="48"/>
  <c r="L56" i="48"/>
  <c r="L60" i="48" s="1"/>
  <c r="K60" i="48"/>
  <c r="H40" i="8"/>
  <c r="N49" i="48"/>
  <c r="M49" i="48"/>
  <c r="V48" i="48"/>
  <c r="Q48" i="48"/>
  <c r="L48" i="48"/>
  <c r="V47" i="48"/>
  <c r="W47" i="48"/>
  <c r="Q47" i="48"/>
  <c r="P47" i="48"/>
  <c r="L47" i="48"/>
  <c r="V46" i="48"/>
  <c r="W46" i="48"/>
  <c r="Q46" i="48"/>
  <c r="P46" i="48"/>
  <c r="L46" i="48"/>
  <c r="V45" i="48"/>
  <c r="W45" i="48"/>
  <c r="Q45" i="48"/>
  <c r="P45" i="48"/>
  <c r="L45" i="48"/>
  <c r="V44" i="48"/>
  <c r="W44" i="48"/>
  <c r="Q44" i="48"/>
  <c r="P44" i="48"/>
  <c r="L44" i="48"/>
  <c r="V43" i="48"/>
  <c r="W43" i="48"/>
  <c r="Q43" i="48"/>
  <c r="P43" i="48"/>
  <c r="L43" i="48"/>
  <c r="V42" i="48"/>
  <c r="W42" i="48"/>
  <c r="Q42" i="48"/>
  <c r="P42" i="48"/>
  <c r="L42" i="48"/>
  <c r="V41" i="48"/>
  <c r="W41" i="48"/>
  <c r="Q41" i="48"/>
  <c r="P41" i="48"/>
  <c r="L41" i="48"/>
  <c r="V40" i="48"/>
  <c r="W40" i="48" s="1"/>
  <c r="Q40" i="48"/>
  <c r="P40" i="48"/>
  <c r="L40" i="48"/>
  <c r="V39" i="48"/>
  <c r="W39" i="48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V35" i="48"/>
  <c r="W35" i="48"/>
  <c r="Q35" i="48"/>
  <c r="P35" i="48"/>
  <c r="L35" i="48"/>
  <c r="V34" i="48"/>
  <c r="W34" i="48" s="1"/>
  <c r="Q34" i="48"/>
  <c r="P34" i="48"/>
  <c r="L34" i="48"/>
  <c r="V33" i="48"/>
  <c r="W33" i="48"/>
  <c r="Q33" i="48"/>
  <c r="P33" i="48"/>
  <c r="L33" i="48"/>
  <c r="V32" i="48"/>
  <c r="W32" i="48"/>
  <c r="Q32" i="48"/>
  <c r="P32" i="48"/>
  <c r="L32" i="48"/>
  <c r="V31" i="48"/>
  <c r="W31" i="48"/>
  <c r="Q31" i="48"/>
  <c r="P31" i="48"/>
  <c r="L31" i="48"/>
  <c r="V30" i="48"/>
  <c r="W30" i="48"/>
  <c r="Q30" i="48"/>
  <c r="P30" i="48"/>
  <c r="L30" i="48"/>
  <c r="V29" i="48"/>
  <c r="W29" i="48"/>
  <c r="Q29" i="48"/>
  <c r="P29" i="48"/>
  <c r="L29" i="48"/>
  <c r="V28" i="48"/>
  <c r="W28" i="48" s="1"/>
  <c r="Q28" i="48"/>
  <c r="P28" i="48"/>
  <c r="L28" i="48"/>
  <c r="V27" i="48"/>
  <c r="W27" i="48"/>
  <c r="Q27" i="48"/>
  <c r="P27" i="48"/>
  <c r="L27" i="48"/>
  <c r="V26" i="48"/>
  <c r="W26" i="48" s="1"/>
  <c r="Q26" i="48"/>
  <c r="P26" i="48"/>
  <c r="L26" i="48"/>
  <c r="V25" i="48"/>
  <c r="W25" i="48"/>
  <c r="Q25" i="48"/>
  <c r="P25" i="48"/>
  <c r="L25" i="48"/>
  <c r="V24" i="48"/>
  <c r="W24" i="48" s="1"/>
  <c r="Q24" i="48"/>
  <c r="P24" i="48"/>
  <c r="L24" i="48"/>
  <c r="V23" i="48"/>
  <c r="W23" i="48"/>
  <c r="Q23" i="48"/>
  <c r="P23" i="48"/>
  <c r="L23" i="48"/>
  <c r="V22" i="48"/>
  <c r="W22" i="48" s="1"/>
  <c r="Q22" i="48"/>
  <c r="P22" i="48"/>
  <c r="L22" i="48"/>
  <c r="V21" i="48"/>
  <c r="W21" i="48"/>
  <c r="Q21" i="48"/>
  <c r="P21" i="48"/>
  <c r="L21" i="48"/>
  <c r="V20" i="48"/>
  <c r="W20" i="48"/>
  <c r="Q20" i="48"/>
  <c r="P20" i="48"/>
  <c r="L20" i="48"/>
  <c r="V19" i="48"/>
  <c r="W19" i="48"/>
  <c r="Q19" i="48"/>
  <c r="P19" i="48"/>
  <c r="L19" i="48"/>
  <c r="V18" i="48"/>
  <c r="W18" i="48"/>
  <c r="Q18" i="48"/>
  <c r="P18" i="48"/>
  <c r="L18" i="48"/>
  <c r="V17" i="48"/>
  <c r="W17" i="48"/>
  <c r="Q17" i="48"/>
  <c r="P17" i="48"/>
  <c r="L17" i="48"/>
  <c r="V16" i="48"/>
  <c r="W16" i="48" s="1"/>
  <c r="Q16" i="48"/>
  <c r="P16" i="48"/>
  <c r="L16" i="48"/>
  <c r="V15" i="48"/>
  <c r="W15" i="48"/>
  <c r="Q15" i="48"/>
  <c r="P15" i="48"/>
  <c r="L15" i="48"/>
  <c r="V14" i="48"/>
  <c r="W14" i="48" s="1"/>
  <c r="Q14" i="48"/>
  <c r="P14" i="48"/>
  <c r="L14" i="48"/>
  <c r="V13" i="48"/>
  <c r="W13" i="48"/>
  <c r="Q13" i="48"/>
  <c r="P13" i="48"/>
  <c r="L13" i="48"/>
  <c r="V12" i="48"/>
  <c r="W12" i="48" s="1"/>
  <c r="Q12" i="48"/>
  <c r="P12" i="48"/>
  <c r="L12" i="48"/>
  <c r="V11" i="48"/>
  <c r="W11" i="48"/>
  <c r="Q11" i="48"/>
  <c r="P11" i="48"/>
  <c r="L11" i="48"/>
  <c r="V10" i="48"/>
  <c r="W10" i="48"/>
  <c r="Q10" i="48"/>
  <c r="P10" i="48"/>
  <c r="L10" i="48"/>
  <c r="V9" i="48"/>
  <c r="W9" i="48"/>
  <c r="Q9" i="48"/>
  <c r="P9" i="48"/>
  <c r="L9" i="48"/>
  <c r="V8" i="48"/>
  <c r="W8" i="48"/>
  <c r="Q8" i="48"/>
  <c r="P8" i="48"/>
  <c r="L8" i="48"/>
  <c r="P7" i="48"/>
  <c r="P2" i="48"/>
  <c r="L84" i="48"/>
  <c r="L55" i="48"/>
  <c r="K49" i="48"/>
  <c r="H36" i="8"/>
  <c r="W48" i="48"/>
  <c r="N144" i="44"/>
  <c r="M144" i="44"/>
  <c r="L143" i="44"/>
  <c r="L142" i="44"/>
  <c r="N129" i="44"/>
  <c r="N130" i="44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/>
  <c r="Q108" i="44"/>
  <c r="V107" i="44"/>
  <c r="W107" i="44" s="1"/>
  <c r="Q107" i="44"/>
  <c r="P107" i="44"/>
  <c r="L107" i="44"/>
  <c r="V106" i="44"/>
  <c r="W106" i="44" s="1"/>
  <c r="Q106" i="44"/>
  <c r="P106" i="44"/>
  <c r="L106" i="44"/>
  <c r="V105" i="44"/>
  <c r="W105" i="44" s="1"/>
  <c r="Q105" i="44"/>
  <c r="P105" i="44"/>
  <c r="L105" i="44"/>
  <c r="V104" i="44"/>
  <c r="W104" i="44" s="1"/>
  <c r="Q104" i="44"/>
  <c r="P104" i="44"/>
  <c r="L104" i="44"/>
  <c r="V103" i="44"/>
  <c r="W103" i="44" s="1"/>
  <c r="Q103" i="44"/>
  <c r="P103" i="44"/>
  <c r="L103" i="44"/>
  <c r="V102" i="44"/>
  <c r="W102" i="44" s="1"/>
  <c r="Q102" i="44"/>
  <c r="P102" i="44"/>
  <c r="L102" i="44"/>
  <c r="V101" i="44"/>
  <c r="W101" i="44" s="1"/>
  <c r="Q101" i="44"/>
  <c r="P101" i="44"/>
  <c r="L101" i="44"/>
  <c r="V100" i="44"/>
  <c r="Q100" i="44"/>
  <c r="P100" i="44"/>
  <c r="L100" i="44"/>
  <c r="V99" i="44"/>
  <c r="W99" i="44" s="1"/>
  <c r="Q99" i="44"/>
  <c r="P99" i="44"/>
  <c r="L99" i="44"/>
  <c r="V98" i="44"/>
  <c r="W98" i="44" s="1"/>
  <c r="Q98" i="44"/>
  <c r="P98" i="44"/>
  <c r="L98" i="44"/>
  <c r="V97" i="44"/>
  <c r="Q97" i="44"/>
  <c r="P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V84" i="44"/>
  <c r="W84" i="44" s="1"/>
  <c r="Q84" i="44"/>
  <c r="P84" i="44"/>
  <c r="L84" i="44"/>
  <c r="V83" i="44"/>
  <c r="W83" i="44" s="1"/>
  <c r="Q83" i="44"/>
  <c r="P83" i="44"/>
  <c r="L83" i="44"/>
  <c r="V82" i="44"/>
  <c r="W82" i="44" s="1"/>
  <c r="Q82" i="44"/>
  <c r="P82" i="44"/>
  <c r="L82" i="44"/>
  <c r="V81" i="44"/>
  <c r="W81" i="44" s="1"/>
  <c r="Q81" i="44"/>
  <c r="P81" i="44"/>
  <c r="L81" i="44"/>
  <c r="V80" i="44"/>
  <c r="W80" i="44" s="1"/>
  <c r="Q80" i="44"/>
  <c r="P80" i="44"/>
  <c r="L80" i="44"/>
  <c r="V79" i="44"/>
  <c r="W79" i="44" s="1"/>
  <c r="Q79" i="44"/>
  <c r="P79" i="44"/>
  <c r="L79" i="44"/>
  <c r="V78" i="44"/>
  <c r="W78" i="44" s="1"/>
  <c r="Q78" i="44"/>
  <c r="P78" i="44"/>
  <c r="L78" i="44"/>
  <c r="V77" i="44"/>
  <c r="W77" i="44" s="1"/>
  <c r="Q77" i="44"/>
  <c r="P77" i="44"/>
  <c r="L77" i="44"/>
  <c r="V76" i="44"/>
  <c r="W76" i="44" s="1"/>
  <c r="Q76" i="44"/>
  <c r="P76" i="44"/>
  <c r="L76" i="44"/>
  <c r="V75" i="44"/>
  <c r="W75" i="44" s="1"/>
  <c r="Q75" i="44"/>
  <c r="P75" i="44"/>
  <c r="L75" i="44"/>
  <c r="V74" i="44"/>
  <c r="W74" i="44" s="1"/>
  <c r="Q74" i="44"/>
  <c r="P74" i="44"/>
  <c r="L74" i="44"/>
  <c r="V73" i="44"/>
  <c r="Q73" i="44"/>
  <c r="P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W68" i="44" s="1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V60" i="44"/>
  <c r="W60" i="44" s="1"/>
  <c r="Q60" i="44"/>
  <c r="P60" i="44"/>
  <c r="L60" i="44"/>
  <c r="V59" i="44"/>
  <c r="W59" i="44" s="1"/>
  <c r="Q59" i="44"/>
  <c r="P59" i="44"/>
  <c r="L59" i="44"/>
  <c r="V58" i="44"/>
  <c r="W58" i="44" s="1"/>
  <c r="Q58" i="44"/>
  <c r="P58" i="44"/>
  <c r="L58" i="44"/>
  <c r="V57" i="44"/>
  <c r="W57" i="44" s="1"/>
  <c r="Q57" i="44"/>
  <c r="P57" i="44"/>
  <c r="L57" i="44"/>
  <c r="V56" i="44"/>
  <c r="W56" i="44" s="1"/>
  <c r="Q56" i="44"/>
  <c r="P56" i="44"/>
  <c r="L56" i="44"/>
  <c r="V55" i="44"/>
  <c r="W55" i="44" s="1"/>
  <c r="Q55" i="44"/>
  <c r="P55" i="44"/>
  <c r="L55" i="44"/>
  <c r="V54" i="44"/>
  <c r="W54" i="44" s="1"/>
  <c r="Q54" i="44"/>
  <c r="P54" i="44"/>
  <c r="L54" i="44"/>
  <c r="V53" i="44"/>
  <c r="W53" i="44" s="1"/>
  <c r="Q53" i="44"/>
  <c r="P53" i="44"/>
  <c r="L53" i="44"/>
  <c r="V52" i="44"/>
  <c r="W52" i="44" s="1"/>
  <c r="Q52" i="44"/>
  <c r="P52" i="44"/>
  <c r="L52" i="44"/>
  <c r="V51" i="44"/>
  <c r="W51" i="44" s="1"/>
  <c r="Q51" i="44"/>
  <c r="P51" i="44"/>
  <c r="L51" i="44"/>
  <c r="V50" i="44"/>
  <c r="W50" i="44" s="1"/>
  <c r="Q50" i="44"/>
  <c r="P50" i="44"/>
  <c r="L50" i="44"/>
  <c r="V49" i="44"/>
  <c r="Q49" i="44"/>
  <c r="P49" i="44"/>
  <c r="V48" i="44"/>
  <c r="Q48" i="44"/>
  <c r="P48" i="44"/>
  <c r="L48" i="44"/>
  <c r="V47" i="44"/>
  <c r="Q47" i="44"/>
  <c r="P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W41" i="44" s="1"/>
  <c r="Q41" i="44"/>
  <c r="P41" i="44"/>
  <c r="L41" i="44"/>
  <c r="V40" i="44"/>
  <c r="Q40" i="44"/>
  <c r="P40" i="44"/>
  <c r="L40" i="44"/>
  <c r="V39" i="44"/>
  <c r="W39" i="44" s="1"/>
  <c r="Q39" i="44"/>
  <c r="P39" i="44"/>
  <c r="L39" i="44"/>
  <c r="V38" i="44"/>
  <c r="Q38" i="44"/>
  <c r="P38" i="44"/>
  <c r="L38" i="44"/>
  <c r="V37" i="44"/>
  <c r="Q37" i="44"/>
  <c r="P37" i="44"/>
  <c r="L37" i="44"/>
  <c r="V36" i="44"/>
  <c r="W36" i="44" s="1"/>
  <c r="Q36" i="44"/>
  <c r="P36" i="44"/>
  <c r="V35" i="44"/>
  <c r="W35" i="44" s="1"/>
  <c r="Q35" i="44"/>
  <c r="P35" i="44"/>
  <c r="V34" i="44"/>
  <c r="Q34" i="44"/>
  <c r="P34" i="44"/>
  <c r="V33" i="44"/>
  <c r="W33" i="44" s="1"/>
  <c r="Q33" i="44"/>
  <c r="P33" i="44"/>
  <c r="V32" i="44"/>
  <c r="Q32" i="44"/>
  <c r="P32" i="44"/>
  <c r="V31" i="44"/>
  <c r="Q31" i="44"/>
  <c r="P31" i="44"/>
  <c r="V30" i="44"/>
  <c r="Q30" i="44"/>
  <c r="P30" i="44"/>
  <c r="V29" i="44"/>
  <c r="W29" i="44" s="1"/>
  <c r="Q29" i="44"/>
  <c r="P29" i="44"/>
  <c r="V28" i="44"/>
  <c r="W28" i="44" s="1"/>
  <c r="Q28" i="44"/>
  <c r="P28" i="44"/>
  <c r="V27" i="44"/>
  <c r="W27" i="44" s="1"/>
  <c r="Q27" i="44"/>
  <c r="P27" i="44"/>
  <c r="V26" i="44"/>
  <c r="Q26" i="44"/>
  <c r="P26" i="44"/>
  <c r="V25" i="44"/>
  <c r="Q25" i="44"/>
  <c r="P25" i="44"/>
  <c r="V24" i="44"/>
  <c r="Q24" i="44"/>
  <c r="P24" i="44"/>
  <c r="V23" i="44"/>
  <c r="W23" i="44" s="1"/>
  <c r="Q23" i="44"/>
  <c r="P23" i="44"/>
  <c r="V22" i="44"/>
  <c r="Q22" i="44"/>
  <c r="P22" i="44"/>
  <c r="V21" i="44"/>
  <c r="W21" i="44" s="1"/>
  <c r="Q21" i="44"/>
  <c r="P21" i="44"/>
  <c r="V20" i="44"/>
  <c r="Q20" i="44"/>
  <c r="P20" i="44"/>
  <c r="V19" i="44"/>
  <c r="W19" i="44" s="1"/>
  <c r="Q19" i="44"/>
  <c r="P19" i="44"/>
  <c r="V18" i="44"/>
  <c r="Q18" i="44"/>
  <c r="P18" i="44"/>
  <c r="V17" i="44"/>
  <c r="W17" i="44" s="1"/>
  <c r="Q17" i="44"/>
  <c r="P17" i="44"/>
  <c r="V16" i="44"/>
  <c r="W16" i="44" s="1"/>
  <c r="Q16" i="44"/>
  <c r="P16" i="44"/>
  <c r="V15" i="44"/>
  <c r="W15" i="44" s="1"/>
  <c r="Q15" i="44"/>
  <c r="P15" i="44"/>
  <c r="V14" i="44"/>
  <c r="Q14" i="44"/>
  <c r="P14" i="44"/>
  <c r="V13" i="44"/>
  <c r="Q13" i="44"/>
  <c r="P13" i="44"/>
  <c r="V12" i="44"/>
  <c r="Q12" i="44"/>
  <c r="P12" i="44"/>
  <c r="V11" i="44"/>
  <c r="W11" i="44" s="1"/>
  <c r="Q11" i="44"/>
  <c r="P11" i="44"/>
  <c r="V10" i="44"/>
  <c r="Q10" i="44"/>
  <c r="P10" i="44"/>
  <c r="V9" i="44"/>
  <c r="W9" i="44" s="1"/>
  <c r="Q9" i="44"/>
  <c r="P9" i="44"/>
  <c r="V8" i="44"/>
  <c r="Q8" i="44"/>
  <c r="P8" i="44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/>
  <c r="Q48" i="46"/>
  <c r="V47" i="46"/>
  <c r="Q47" i="46"/>
  <c r="P47" i="46"/>
  <c r="V46" i="46"/>
  <c r="W46" i="46" s="1"/>
  <c r="Q46" i="46"/>
  <c r="P46" i="46"/>
  <c r="V45" i="46"/>
  <c r="W45" i="46" s="1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W38" i="46" s="1"/>
  <c r="Q38" i="46"/>
  <c r="P38" i="46"/>
  <c r="V37" i="46"/>
  <c r="Q37" i="46"/>
  <c r="P37" i="46"/>
  <c r="V36" i="46"/>
  <c r="Q36" i="46"/>
  <c r="P36" i="46"/>
  <c r="V35" i="46"/>
  <c r="Q35" i="46"/>
  <c r="P35" i="46"/>
  <c r="V34" i="46"/>
  <c r="W34" i="46" s="1"/>
  <c r="Q34" i="46"/>
  <c r="P34" i="46"/>
  <c r="V33" i="46"/>
  <c r="W33" i="46" s="1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W26" i="46" s="1"/>
  <c r="Q26" i="46"/>
  <c r="P26" i="46"/>
  <c r="V25" i="46"/>
  <c r="Q25" i="46"/>
  <c r="P25" i="46"/>
  <c r="V24" i="46"/>
  <c r="Q24" i="46"/>
  <c r="P24" i="46"/>
  <c r="V23" i="46"/>
  <c r="Q23" i="46"/>
  <c r="P23" i="46"/>
  <c r="V22" i="46"/>
  <c r="W22" i="46" s="1"/>
  <c r="Q22" i="46"/>
  <c r="P22" i="46"/>
  <c r="V21" i="46"/>
  <c r="W21" i="46" s="1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/>
  <c r="Q13" i="46"/>
  <c r="P13" i="46"/>
  <c r="V12" i="46"/>
  <c r="W12" i="46" s="1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/>
  <c r="Q9" i="46"/>
  <c r="P9" i="46"/>
  <c r="V8" i="46"/>
  <c r="Q8" i="46"/>
  <c r="P8" i="46"/>
  <c r="P7" i="46"/>
  <c r="P2" i="46"/>
  <c r="W38" i="44"/>
  <c r="W40" i="44"/>
  <c r="W42" i="44"/>
  <c r="W44" i="44"/>
  <c r="W46" i="44"/>
  <c r="W48" i="44"/>
  <c r="W62" i="44"/>
  <c r="W64" i="44"/>
  <c r="W66" i="44"/>
  <c r="W70" i="44"/>
  <c r="W72" i="44"/>
  <c r="W86" i="44"/>
  <c r="W88" i="44"/>
  <c r="W90" i="44"/>
  <c r="W92" i="44"/>
  <c r="W94" i="44"/>
  <c r="W96" i="44"/>
  <c r="W100" i="44"/>
  <c r="K120" i="44"/>
  <c r="F40" i="8"/>
  <c r="L115" i="44"/>
  <c r="L120" i="44"/>
  <c r="W8" i="44"/>
  <c r="L10" i="44"/>
  <c r="W10" i="44"/>
  <c r="L11" i="44"/>
  <c r="L12" i="44"/>
  <c r="W12" i="44"/>
  <c r="L13" i="44"/>
  <c r="W13" i="44"/>
  <c r="L14" i="44"/>
  <c r="W14" i="44"/>
  <c r="L15" i="44"/>
  <c r="L16" i="44"/>
  <c r="L17" i="44"/>
  <c r="L18" i="44"/>
  <c r="W18" i="44"/>
  <c r="L19" i="44"/>
  <c r="L20" i="44"/>
  <c r="W20" i="44"/>
  <c r="L21" i="44"/>
  <c r="L22" i="44"/>
  <c r="W22" i="44"/>
  <c r="L23" i="44"/>
  <c r="L24" i="44"/>
  <c r="W24" i="44"/>
  <c r="L25" i="44"/>
  <c r="W25" i="44"/>
  <c r="L26" i="44"/>
  <c r="W26" i="44"/>
  <c r="L27" i="44"/>
  <c r="L29" i="44"/>
  <c r="L30" i="44"/>
  <c r="W30" i="44"/>
  <c r="L31" i="44"/>
  <c r="W31" i="44"/>
  <c r="L32" i="44"/>
  <c r="W32" i="44"/>
  <c r="L33" i="44"/>
  <c r="L34" i="44"/>
  <c r="W34" i="44"/>
  <c r="L35" i="44"/>
  <c r="W37" i="44"/>
  <c r="W43" i="44"/>
  <c r="W45" i="44"/>
  <c r="W47" i="44"/>
  <c r="W49" i="44"/>
  <c r="W61" i="44"/>
  <c r="W63" i="44"/>
  <c r="W65" i="44"/>
  <c r="W67" i="44"/>
  <c r="W69" i="44"/>
  <c r="W71" i="44"/>
  <c r="W73" i="44"/>
  <c r="W85" i="44"/>
  <c r="W87" i="44"/>
  <c r="W89" i="44"/>
  <c r="W91" i="44"/>
  <c r="W93" i="44"/>
  <c r="W95" i="44"/>
  <c r="W97" i="44"/>
  <c r="L126" i="44"/>
  <c r="L129" i="44"/>
  <c r="L141" i="44"/>
  <c r="L144" i="44" s="1"/>
  <c r="K49" i="46"/>
  <c r="G36" i="8" s="1"/>
  <c r="W8" i="46"/>
  <c r="L9" i="46"/>
  <c r="W10" i="46"/>
  <c r="L11" i="46"/>
  <c r="L13" i="46"/>
  <c r="W14" i="46"/>
  <c r="L15" i="46"/>
  <c r="W16" i="46"/>
  <c r="L17" i="46"/>
  <c r="W18" i="46"/>
  <c r="L19" i="46"/>
  <c r="W19" i="46"/>
  <c r="L20" i="46"/>
  <c r="W20" i="46"/>
  <c r="L21" i="46"/>
  <c r="L22" i="46"/>
  <c r="L23" i="46"/>
  <c r="W23" i="46"/>
  <c r="L24" i="46"/>
  <c r="W24" i="46"/>
  <c r="L25" i="46"/>
  <c r="W25" i="46"/>
  <c r="L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L34" i="46"/>
  <c r="L35" i="46"/>
  <c r="W35" i="46"/>
  <c r="L36" i="46"/>
  <c r="W36" i="46"/>
  <c r="L37" i="46"/>
  <c r="W37" i="46"/>
  <c r="L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L46" i="46"/>
  <c r="L47" i="46"/>
  <c r="W47" i="46"/>
  <c r="L48" i="46"/>
  <c r="L55" i="46"/>
  <c r="L60" i="46"/>
  <c r="L66" i="46"/>
  <c r="L69" i="46" s="1"/>
  <c r="L81" i="46"/>
  <c r="L84" i="46" s="1"/>
  <c r="N84" i="42"/>
  <c r="M84" i="42"/>
  <c r="L83" i="42"/>
  <c r="N69" i="42"/>
  <c r="N70" i="42" s="1"/>
  <c r="M69" i="42"/>
  <c r="M70" i="42" s="1"/>
  <c r="L68" i="42"/>
  <c r="L67" i="42"/>
  <c r="N60" i="42"/>
  <c r="M60" i="42"/>
  <c r="L59" i="42"/>
  <c r="L58" i="42"/>
  <c r="L57" i="42"/>
  <c r="L56" i="42"/>
  <c r="E40" i="8"/>
  <c r="M49" i="42"/>
  <c r="Q48" i="42"/>
  <c r="L48" i="42"/>
  <c r="V47" i="42"/>
  <c r="W47" i="42"/>
  <c r="Q47" i="42"/>
  <c r="P47" i="42"/>
  <c r="V46" i="42"/>
  <c r="Q46" i="42"/>
  <c r="P46" i="42"/>
  <c r="L46" i="42"/>
  <c r="V45" i="42"/>
  <c r="W45" i="42" s="1"/>
  <c r="Q45" i="42"/>
  <c r="P45" i="42"/>
  <c r="V44" i="42"/>
  <c r="W44" i="42"/>
  <c r="Q44" i="42"/>
  <c r="P44" i="42"/>
  <c r="L44" i="42"/>
  <c r="V43" i="42"/>
  <c r="P43" i="42"/>
  <c r="Q42" i="42"/>
  <c r="P42" i="42"/>
  <c r="L42" i="42"/>
  <c r="V41" i="42"/>
  <c r="W41" i="42"/>
  <c r="Q41" i="42"/>
  <c r="P41" i="42"/>
  <c r="V40" i="42"/>
  <c r="W40" i="42" s="1"/>
  <c r="Q40" i="42"/>
  <c r="P40" i="42"/>
  <c r="L40" i="42"/>
  <c r="V39" i="42"/>
  <c r="W39" i="42"/>
  <c r="Q39" i="42"/>
  <c r="P39" i="42"/>
  <c r="V38" i="42"/>
  <c r="W38" i="42"/>
  <c r="Q38" i="42"/>
  <c r="P38" i="42"/>
  <c r="L38" i="42"/>
  <c r="V37" i="42"/>
  <c r="W37" i="42" s="1"/>
  <c r="Q37" i="42"/>
  <c r="P37" i="42"/>
  <c r="Q36" i="42"/>
  <c r="P36" i="42"/>
  <c r="L36" i="42"/>
  <c r="V35" i="42"/>
  <c r="W35" i="42"/>
  <c r="Q35" i="42"/>
  <c r="P35" i="42"/>
  <c r="V34" i="42"/>
  <c r="W34" i="42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/>
  <c r="Q31" i="42"/>
  <c r="P31" i="42"/>
  <c r="Q30" i="42"/>
  <c r="P30" i="42"/>
  <c r="L30" i="42"/>
  <c r="V29" i="42"/>
  <c r="W29" i="42" s="1"/>
  <c r="Q29" i="42"/>
  <c r="P29" i="42"/>
  <c r="V28" i="42"/>
  <c r="W28" i="42"/>
  <c r="Q28" i="42"/>
  <c r="P28" i="42"/>
  <c r="L28" i="42"/>
  <c r="V27" i="42"/>
  <c r="W27" i="42" s="1"/>
  <c r="Q27" i="42"/>
  <c r="P27" i="42"/>
  <c r="V26" i="42"/>
  <c r="W26" i="42"/>
  <c r="Q26" i="42"/>
  <c r="P26" i="42"/>
  <c r="L26" i="42"/>
  <c r="V25" i="42"/>
  <c r="W25" i="42" s="1"/>
  <c r="Q25" i="42"/>
  <c r="P25" i="42"/>
  <c r="Q24" i="42"/>
  <c r="P24" i="42"/>
  <c r="L24" i="42"/>
  <c r="V23" i="42"/>
  <c r="W23" i="42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/>
  <c r="Q20" i="42"/>
  <c r="P20" i="42"/>
  <c r="L20" i="42"/>
  <c r="V19" i="42"/>
  <c r="W19" i="42"/>
  <c r="P19" i="42"/>
  <c r="Q18" i="42"/>
  <c r="P18" i="42"/>
  <c r="L18" i="42"/>
  <c r="V17" i="42"/>
  <c r="W17" i="42"/>
  <c r="Q17" i="42"/>
  <c r="P17" i="42"/>
  <c r="V16" i="42"/>
  <c r="W16" i="42" s="1"/>
  <c r="Q16" i="42"/>
  <c r="P16" i="42"/>
  <c r="L16" i="42"/>
  <c r="V15" i="42"/>
  <c r="W15" i="42"/>
  <c r="Q15" i="42"/>
  <c r="P15" i="42"/>
  <c r="V14" i="42"/>
  <c r="W14" i="42"/>
  <c r="Q14" i="42"/>
  <c r="P14" i="42"/>
  <c r="L14" i="42"/>
  <c r="V13" i="42"/>
  <c r="W13" i="42" s="1"/>
  <c r="Q13" i="42"/>
  <c r="P13" i="42"/>
  <c r="Q12" i="42"/>
  <c r="P12" i="42"/>
  <c r="L12" i="42"/>
  <c r="V11" i="42"/>
  <c r="W11" i="42"/>
  <c r="Q11" i="42"/>
  <c r="P11" i="42"/>
  <c r="V10" i="42"/>
  <c r="W10" i="42"/>
  <c r="Q10" i="42"/>
  <c r="P10" i="42"/>
  <c r="V9" i="42"/>
  <c r="W9" i="42" s="1"/>
  <c r="Q9" i="42"/>
  <c r="P9" i="42"/>
  <c r="V8" i="42"/>
  <c r="W8" i="42"/>
  <c r="Q8" i="42"/>
  <c r="P8" i="42"/>
  <c r="P7" i="42"/>
  <c r="P2" i="42"/>
  <c r="L94" i="38"/>
  <c r="L93" i="38"/>
  <c r="L92" i="38"/>
  <c r="L90" i="38"/>
  <c r="L89" i="38"/>
  <c r="L88" i="38"/>
  <c r="L87" i="38"/>
  <c r="L86" i="38"/>
  <c r="L85" i="38"/>
  <c r="L81" i="38"/>
  <c r="L80" i="38"/>
  <c r="L79" i="38"/>
  <c r="L77" i="38"/>
  <c r="L76" i="38"/>
  <c r="L75" i="38"/>
  <c r="L74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29" i="38"/>
  <c r="L28" i="38"/>
  <c r="L27" i="38"/>
  <c r="L26" i="38"/>
  <c r="L25" i="38"/>
  <c r="L24" i="38"/>
  <c r="L23" i="38"/>
  <c r="L22" i="38"/>
  <c r="L21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29" i="40" s="1"/>
  <c r="L116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5" i="37"/>
  <c r="N414" i="37"/>
  <c r="N413" i="37"/>
  <c r="N412" i="37"/>
  <c r="N411" i="37"/>
  <c r="N410" i="37"/>
  <c r="N409" i="37"/>
  <c r="N408" i="37"/>
  <c r="N392" i="37"/>
  <c r="N391" i="37"/>
  <c r="N389" i="37"/>
  <c r="N388" i="37"/>
  <c r="N386" i="37"/>
  <c r="N384" i="37"/>
  <c r="N383" i="37"/>
  <c r="N369" i="37"/>
  <c r="N368" i="37"/>
  <c r="N367" i="37"/>
  <c r="N366" i="37"/>
  <c r="N365" i="37"/>
  <c r="N364" i="37"/>
  <c r="N362" i="37"/>
  <c r="N361" i="37"/>
  <c r="V108" i="40"/>
  <c r="V9" i="40"/>
  <c r="V10" i="40"/>
  <c r="V11" i="40"/>
  <c r="V12" i="40"/>
  <c r="V13" i="40"/>
  <c r="V14" i="40"/>
  <c r="W14" i="40" s="1"/>
  <c r="V15" i="40"/>
  <c r="W15" i="40" s="1"/>
  <c r="V16" i="40"/>
  <c r="V17" i="40"/>
  <c r="V18" i="40"/>
  <c r="W18" i="40" s="1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W50" i="40" s="1"/>
  <c r="V51" i="40"/>
  <c r="W51" i="40" s="1"/>
  <c r="V52" i="40"/>
  <c r="W52" i="40" s="1"/>
  <c r="V53" i="40"/>
  <c r="W53" i="40" s="1"/>
  <c r="V54" i="40"/>
  <c r="V55" i="40"/>
  <c r="V56" i="40"/>
  <c r="V57" i="40"/>
  <c r="V58" i="40"/>
  <c r="V59" i="40"/>
  <c r="V60" i="40"/>
  <c r="V61" i="40"/>
  <c r="V62" i="40"/>
  <c r="W62" i="40" s="1"/>
  <c r="V63" i="40"/>
  <c r="V64" i="40"/>
  <c r="V65" i="40"/>
  <c r="V66" i="40"/>
  <c r="V67" i="40"/>
  <c r="V68" i="40"/>
  <c r="V69" i="40"/>
  <c r="V70" i="40"/>
  <c r="V71" i="40"/>
  <c r="V72" i="40"/>
  <c r="V73" i="40"/>
  <c r="V74" i="40"/>
  <c r="W74" i="40" s="1"/>
  <c r="V75" i="40"/>
  <c r="W75" i="40" s="1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W90" i="40" s="1"/>
  <c r="V91" i="40"/>
  <c r="V92" i="40"/>
  <c r="V93" i="40"/>
  <c r="V94" i="40"/>
  <c r="V95" i="40"/>
  <c r="V96" i="40"/>
  <c r="V97" i="40"/>
  <c r="V98" i="40"/>
  <c r="W98" i="40" s="1"/>
  <c r="V99" i="40"/>
  <c r="V100" i="40"/>
  <c r="W100" i="40" s="1"/>
  <c r="V101" i="40"/>
  <c r="W101" i="40" s="1"/>
  <c r="V102" i="40"/>
  <c r="V103" i="40"/>
  <c r="V104" i="40"/>
  <c r="V105" i="40"/>
  <c r="V106" i="40"/>
  <c r="V107" i="40"/>
  <c r="V8" i="40"/>
  <c r="Q4" i="55"/>
  <c r="Q5" i="55"/>
  <c r="B6" i="55"/>
  <c r="B8" i="55"/>
  <c r="B10" i="55"/>
  <c r="B12" i="55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N49" i="42"/>
  <c r="N49" i="46"/>
  <c r="L8" i="46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9" i="42"/>
  <c r="L41" i="42"/>
  <c r="L43" i="42"/>
  <c r="L45" i="42"/>
  <c r="L47" i="42"/>
  <c r="L55" i="42"/>
  <c r="L81" i="42"/>
  <c r="B6" i="54"/>
  <c r="B8" i="54"/>
  <c r="B10" i="54" s="1"/>
  <c r="B12" i="54" s="1"/>
  <c r="B14" i="54" s="1"/>
  <c r="B16" i="54" s="1"/>
  <c r="B18" i="54" s="1"/>
  <c r="B20" i="54" s="1"/>
  <c r="B22" i="54"/>
  <c r="B24" i="54"/>
  <c r="B26" i="54" s="1"/>
  <c r="B28" i="54" s="1"/>
  <c r="B30" i="54" s="1"/>
  <c r="H53" i="53"/>
  <c r="H52" i="53"/>
  <c r="H54" i="53" s="1"/>
  <c r="H56" i="53" s="1"/>
  <c r="B6" i="53"/>
  <c r="B7" i="53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15" i="53"/>
  <c r="H16" i="53"/>
  <c r="H18" i="53"/>
  <c r="H59" i="45"/>
  <c r="H58" i="45"/>
  <c r="H60" i="45" s="1"/>
  <c r="H55" i="47"/>
  <c r="H54" i="47"/>
  <c r="H56" i="47" s="1"/>
  <c r="H59" i="51"/>
  <c r="H61" i="51"/>
  <c r="H58" i="51"/>
  <c r="H60" i="51" s="1"/>
  <c r="H62" i="51" s="1"/>
  <c r="H64" i="51" s="1"/>
  <c r="H68" i="51"/>
  <c r="H36" i="51"/>
  <c r="G36" i="51" s="1"/>
  <c r="H37" i="5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G68" i="51"/>
  <c r="I8" i="39"/>
  <c r="L8" i="42"/>
  <c r="H9" i="39"/>
  <c r="G46" i="49"/>
  <c r="H8" i="39" s="1"/>
  <c r="G38" i="49"/>
  <c r="B35" i="49"/>
  <c r="B36" i="49" s="1"/>
  <c r="B37" i="49" s="1"/>
  <c r="B38" i="49" s="1"/>
  <c r="B39" i="49" s="1"/>
  <c r="B40" i="49"/>
  <c r="B41" i="49" s="1"/>
  <c r="B42" i="49" s="1"/>
  <c r="B43" i="49" s="1"/>
  <c r="B44" i="49" s="1"/>
  <c r="B45" i="49" s="1"/>
  <c r="B46" i="49" s="1"/>
  <c r="B86" i="35"/>
  <c r="C86" i="35"/>
  <c r="N15" i="49"/>
  <c r="G11" i="49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61" i="43" s="1"/>
  <c r="H58" i="43"/>
  <c r="H60" i="43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/>
  <c r="B68" i="45" s="1"/>
  <c r="D16" i="39"/>
  <c r="M144" i="40"/>
  <c r="G19" i="8" s="1"/>
  <c r="O113" i="37"/>
  <c r="N112" i="37"/>
  <c r="N111" i="37"/>
  <c r="N110" i="37"/>
  <c r="N109" i="37"/>
  <c r="N108" i="37"/>
  <c r="N106" i="37"/>
  <c r="N105" i="37"/>
  <c r="N104" i="37"/>
  <c r="N103" i="37"/>
  <c r="N102" i="37"/>
  <c r="N101" i="37"/>
  <c r="N99" i="37"/>
  <c r="N98" i="37"/>
  <c r="N97" i="37"/>
  <c r="N96" i="37"/>
  <c r="N95" i="37"/>
  <c r="N94" i="37"/>
  <c r="N93" i="37"/>
  <c r="N92" i="37"/>
  <c r="N91" i="37"/>
  <c r="N90" i="37"/>
  <c r="N88" i="37"/>
  <c r="N87" i="37"/>
  <c r="N86" i="37"/>
  <c r="N85" i="37"/>
  <c r="N84" i="37"/>
  <c r="N83" i="37"/>
  <c r="N19" i="37"/>
  <c r="N20" i="37"/>
  <c r="N21" i="37"/>
  <c r="N22" i="37"/>
  <c r="N23" i="37"/>
  <c r="N25" i="37"/>
  <c r="N26" i="37"/>
  <c r="N27" i="37"/>
  <c r="N28" i="37"/>
  <c r="N29" i="37"/>
  <c r="N30" i="37"/>
  <c r="N31" i="37"/>
  <c r="N33" i="37"/>
  <c r="N34" i="37"/>
  <c r="N35" i="37"/>
  <c r="N36" i="37"/>
  <c r="N38" i="37"/>
  <c r="N39" i="37"/>
  <c r="N40" i="37"/>
  <c r="N41" i="37"/>
  <c r="N43" i="37"/>
  <c r="N44" i="37"/>
  <c r="N45" i="37"/>
  <c r="N46" i="37"/>
  <c r="N48" i="37"/>
  <c r="N49" i="37"/>
  <c r="N50" i="37"/>
  <c r="N51" i="37"/>
  <c r="N52" i="37"/>
  <c r="N53" i="37"/>
  <c r="N54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/>
  <c r="H60" i="41" s="1"/>
  <c r="H56" i="41"/>
  <c r="H58" i="4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8" i="37"/>
  <c r="N297" i="37"/>
  <c r="O294" i="37"/>
  <c r="N293" i="37"/>
  <c r="N292" i="37"/>
  <c r="N290" i="37"/>
  <c r="N289" i="37"/>
  <c r="N286" i="37"/>
  <c r="N285" i="37"/>
  <c r="O269" i="37"/>
  <c r="N268" i="37"/>
  <c r="N267" i="37"/>
  <c r="N265" i="37"/>
  <c r="N264" i="37"/>
  <c r="N262" i="37"/>
  <c r="N261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0" i="37"/>
  <c r="N179" i="37"/>
  <c r="N178" i="37"/>
  <c r="N177" i="37"/>
  <c r="N176" i="37"/>
  <c r="O161" i="37"/>
  <c r="O162" i="37" s="1"/>
  <c r="N160" i="37"/>
  <c r="N156" i="37"/>
  <c r="N155" i="37"/>
  <c r="N154" i="37"/>
  <c r="N153" i="37"/>
  <c r="N151" i="37"/>
  <c r="O138" i="37"/>
  <c r="N128" i="37"/>
  <c r="N130" i="37"/>
  <c r="N131" i="37"/>
  <c r="N132" i="37"/>
  <c r="N134" i="37"/>
  <c r="N135" i="37"/>
  <c r="N136" i="37"/>
  <c r="N137" i="37"/>
  <c r="N73" i="37"/>
  <c r="N74" i="37"/>
  <c r="N75" i="37"/>
  <c r="N76" i="37"/>
  <c r="N77" i="37"/>
  <c r="N80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/>
  <c r="G24" i="53"/>
  <c r="G23" i="53"/>
  <c r="G8" i="53"/>
  <c r="G7" i="53"/>
  <c r="G6" i="53"/>
  <c r="G27" i="51"/>
  <c r="G26" i="51"/>
  <c r="G8" i="51"/>
  <c r="G7" i="51"/>
  <c r="G6" i="51"/>
  <c r="G35" i="49"/>
  <c r="G39" i="49" s="1"/>
  <c r="G40" i="49" s="1"/>
  <c r="G42" i="49" s="1"/>
  <c r="G43" i="49" s="1"/>
  <c r="H5" i="39" s="1"/>
  <c r="G41" i="49"/>
  <c r="G45" i="49"/>
  <c r="I3" i="49"/>
  <c r="H53" i="47"/>
  <c r="H57" i="47" s="1"/>
  <c r="G27" i="47"/>
  <c r="H34" i="47"/>
  <c r="H35" i="47"/>
  <c r="H37" i="47" s="1"/>
  <c r="G25" i="47"/>
  <c r="G24" i="47"/>
  <c r="G9" i="47"/>
  <c r="G7" i="47"/>
  <c r="G6" i="47"/>
  <c r="H57" i="45"/>
  <c r="G29" i="45"/>
  <c r="G25" i="45"/>
  <c r="G10" i="45"/>
  <c r="G9" i="45"/>
  <c r="G5" i="45"/>
  <c r="G28" i="43"/>
  <c r="G26" i="43"/>
  <c r="H9" i="43"/>
  <c r="H11" i="43"/>
  <c r="G8" i="43"/>
  <c r="G6" i="43"/>
  <c r="BE32" i="41"/>
  <c r="BD32" i="41"/>
  <c r="BC32" i="41"/>
  <c r="BB32" i="41"/>
  <c r="BA32" i="41"/>
  <c r="AZ32" i="41"/>
  <c r="AY32" i="41"/>
  <c r="AX32" i="41"/>
  <c r="AX38" i="41" s="1"/>
  <c r="AW32" i="41"/>
  <c r="AV32" i="41"/>
  <c r="AU32" i="41"/>
  <c r="AU38" i="41" s="1"/>
  <c r="AT32" i="41"/>
  <c r="AS32" i="41"/>
  <c r="AR32" i="41"/>
  <c r="AQ32" i="41"/>
  <c r="AP32" i="41"/>
  <c r="AO32" i="41"/>
  <c r="AN32" i="41"/>
  <c r="AM32" i="41"/>
  <c r="AL32" i="41"/>
  <c r="AL38" i="41" s="1"/>
  <c r="AK32" i="41"/>
  <c r="AJ32" i="41"/>
  <c r="AI32" i="41"/>
  <c r="AI38" i="41" s="1"/>
  <c r="AI45" i="41" s="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C64" i="41" s="1"/>
  <c r="BC66" i="41" s="1"/>
  <c r="BB29" i="41"/>
  <c r="BB36" i="41" s="1"/>
  <c r="BA29" i="41"/>
  <c r="AZ29" i="41"/>
  <c r="AY29" i="41"/>
  <c r="AX29" i="41"/>
  <c r="AW29" i="41"/>
  <c r="AW36" i="41" s="1"/>
  <c r="AV29" i="41"/>
  <c r="AV36" i="41" s="1"/>
  <c r="AU29" i="41"/>
  <c r="AU37" i="41" s="1"/>
  <c r="AT29" i="41"/>
  <c r="AS29" i="41"/>
  <c r="AR29" i="41"/>
  <c r="AR38" i="41" s="1"/>
  <c r="AQ29" i="41"/>
  <c r="AQ64" i="41" s="1"/>
  <c r="AQ66" i="41" s="1"/>
  <c r="AP29" i="41"/>
  <c r="AO29" i="41"/>
  <c r="AN29" i="41"/>
  <c r="AM29" i="41"/>
  <c r="AL29" i="41"/>
  <c r="AK29" i="41"/>
  <c r="AJ29" i="41"/>
  <c r="AJ36" i="41" s="1"/>
  <c r="AI29" i="41"/>
  <c r="AH29" i="41"/>
  <c r="AG29" i="41"/>
  <c r="AF29" i="41"/>
  <c r="AF38" i="41" s="1"/>
  <c r="AE29" i="41"/>
  <c r="AE38" i="41" s="1"/>
  <c r="AE45" i="41" s="1"/>
  <c r="AD29" i="41"/>
  <c r="AC29" i="41"/>
  <c r="AB29" i="41"/>
  <c r="AA29" i="41"/>
  <c r="Z29" i="41"/>
  <c r="Y29" i="41"/>
  <c r="X29" i="41"/>
  <c r="X36" i="41" s="1"/>
  <c r="W29" i="41"/>
  <c r="V29" i="41"/>
  <c r="U29" i="41"/>
  <c r="T29" i="41"/>
  <c r="S29" i="41"/>
  <c r="S38" i="41" s="1"/>
  <c r="R29" i="41"/>
  <c r="Q29" i="41"/>
  <c r="P29" i="41"/>
  <c r="O29" i="41"/>
  <c r="N29" i="41"/>
  <c r="M29" i="41"/>
  <c r="L29" i="41"/>
  <c r="L37" i="41" s="1"/>
  <c r="K29" i="41"/>
  <c r="J29" i="41"/>
  <c r="J38" i="41" s="1"/>
  <c r="I29" i="41"/>
  <c r="I64" i="41"/>
  <c r="I66" i="41" s="1"/>
  <c r="H36" i="41"/>
  <c r="H37" i="41" s="1"/>
  <c r="G28" i="41"/>
  <c r="G27" i="41"/>
  <c r="G26" i="41"/>
  <c r="G25" i="41"/>
  <c r="G9" i="41"/>
  <c r="G8" i="41"/>
  <c r="G7" i="41"/>
  <c r="G6" i="41"/>
  <c r="M129" i="40"/>
  <c r="M120" i="40"/>
  <c r="N109" i="40"/>
  <c r="H7" i="8"/>
  <c r="M109" i="40"/>
  <c r="G7" i="8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M82" i="38"/>
  <c r="M78" i="50"/>
  <c r="M69" i="38"/>
  <c r="M78" i="48" s="1"/>
  <c r="M56" i="38"/>
  <c r="M78" i="46"/>
  <c r="L46" i="38"/>
  <c r="M43" i="38"/>
  <c r="L33" i="38"/>
  <c r="M30" i="38"/>
  <c r="M78" i="42"/>
  <c r="M17" i="38"/>
  <c r="L7" i="38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O394" i="37" s="1"/>
  <c r="M79" i="50" s="1"/>
  <c r="N382" i="37"/>
  <c r="N381" i="37"/>
  <c r="N380" i="37"/>
  <c r="N379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70" i="37" s="1"/>
  <c r="N352" i="37"/>
  <c r="N351" i="37"/>
  <c r="N350" i="37"/>
  <c r="O345" i="37"/>
  <c r="O346" i="37" s="1"/>
  <c r="N344" i="37"/>
  <c r="N342" i="37"/>
  <c r="N341" i="37"/>
  <c r="N340" i="37"/>
  <c r="N339" i="37"/>
  <c r="N338" i="37"/>
  <c r="N337" i="37"/>
  <c r="N336" i="37"/>
  <c r="N335" i="37"/>
  <c r="O332" i="37"/>
  <c r="N330" i="37"/>
  <c r="N329" i="37"/>
  <c r="N327" i="37"/>
  <c r="N326" i="37"/>
  <c r="N325" i="37"/>
  <c r="N324" i="37"/>
  <c r="N323" i="37"/>
  <c r="N281" i="37"/>
  <c r="N278" i="37"/>
  <c r="N277" i="37"/>
  <c r="N274" i="37"/>
  <c r="N228" i="37"/>
  <c r="N227" i="37"/>
  <c r="N225" i="37"/>
  <c r="N223" i="37"/>
  <c r="N222" i="37"/>
  <c r="N221" i="37"/>
  <c r="N220" i="37"/>
  <c r="N174" i="37"/>
  <c r="N173" i="37"/>
  <c r="N172" i="37"/>
  <c r="N170" i="37"/>
  <c r="N169" i="37"/>
  <c r="N168" i="37"/>
  <c r="N166" i="37"/>
  <c r="N150" i="37"/>
  <c r="N149" i="37"/>
  <c r="N148" i="37"/>
  <c r="N146" i="37"/>
  <c r="N145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0" i="37"/>
  <c r="N69" i="37"/>
  <c r="N68" i="37"/>
  <c r="N67" i="37"/>
  <c r="N66" i="37"/>
  <c r="N64" i="37"/>
  <c r="N63" i="37"/>
  <c r="N16" i="37"/>
  <c r="N15" i="37"/>
  <c r="N14" i="37"/>
  <c r="N13" i="37"/>
  <c r="N11" i="37"/>
  <c r="D13" i="8"/>
  <c r="D15" i="8"/>
  <c r="H28" i="35"/>
  <c r="O28" i="35" s="1"/>
  <c r="F6" i="33"/>
  <c r="AM38" i="41"/>
  <c r="AM45" i="41"/>
  <c r="AM46" i="41" s="1"/>
  <c r="O318" i="37"/>
  <c r="M79" i="46" s="1"/>
  <c r="I28" i="35"/>
  <c r="M38" i="41"/>
  <c r="M45" i="41" s="1"/>
  <c r="M64" i="41"/>
  <c r="M66" i="41" s="1"/>
  <c r="Q38" i="41"/>
  <c r="Q64" i="41"/>
  <c r="Q66" i="41" s="1"/>
  <c r="U64" i="41"/>
  <c r="U66" i="41" s="1"/>
  <c r="Y38" i="41"/>
  <c r="Y45" i="41"/>
  <c r="Y64" i="41"/>
  <c r="Y66" i="41" s="1"/>
  <c r="AC38" i="41"/>
  <c r="AC64" i="41"/>
  <c r="AC66" i="41" s="1"/>
  <c r="AG64" i="41"/>
  <c r="AG66" i="41" s="1"/>
  <c r="AK38" i="41"/>
  <c r="AK64" i="41"/>
  <c r="AK66" i="41" s="1"/>
  <c r="AO38" i="41"/>
  <c r="AO64" i="41"/>
  <c r="AO66" i="41" s="1"/>
  <c r="AS64" i="41"/>
  <c r="AS66" i="41" s="1"/>
  <c r="AW38" i="41"/>
  <c r="AW64" i="41"/>
  <c r="AW66" i="41" s="1"/>
  <c r="BA38" i="41"/>
  <c r="BA64" i="41"/>
  <c r="BA66" i="41" s="1"/>
  <c r="BE64" i="41"/>
  <c r="BE66" i="41" s="1"/>
  <c r="J36" i="41"/>
  <c r="J64" i="41"/>
  <c r="N36" i="41"/>
  <c r="N64" i="41"/>
  <c r="N66" i="41" s="1"/>
  <c r="R36" i="41"/>
  <c r="R64" i="41"/>
  <c r="R66" i="41" s="1"/>
  <c r="V64" i="41"/>
  <c r="V66" i="41" s="1"/>
  <c r="Z36" i="41"/>
  <c r="Z64" i="41"/>
  <c r="Z66" i="41"/>
  <c r="AD36" i="41"/>
  <c r="AD64" i="41"/>
  <c r="AD66" i="41"/>
  <c r="AH36" i="41"/>
  <c r="AL36" i="41"/>
  <c r="AL64" i="41"/>
  <c r="AL66" i="41" s="1"/>
  <c r="AP36" i="41"/>
  <c r="AP64" i="41"/>
  <c r="AP66" i="41"/>
  <c r="AT36" i="41"/>
  <c r="AT64" i="41"/>
  <c r="AT66" i="41"/>
  <c r="AX36" i="41"/>
  <c r="AX64" i="41"/>
  <c r="AX66" i="41" s="1"/>
  <c r="BB64" i="41"/>
  <c r="BB66" i="41" s="1"/>
  <c r="M130" i="40"/>
  <c r="K37" i="41"/>
  <c r="K39" i="41" s="1"/>
  <c r="K64" i="41"/>
  <c r="K66" i="41" s="1"/>
  <c r="O64" i="41"/>
  <c r="O66" i="41" s="1"/>
  <c r="S37" i="41"/>
  <c r="S39" i="41" s="1"/>
  <c r="S64" i="41"/>
  <c r="S66" i="41" s="1"/>
  <c r="W37" i="41"/>
  <c r="W39" i="41" s="1"/>
  <c r="W43" i="41" s="1"/>
  <c r="W64" i="41"/>
  <c r="W66" i="41" s="1"/>
  <c r="AE37" i="41"/>
  <c r="AE39" i="41" s="1"/>
  <c r="AE43" i="41" s="1"/>
  <c r="AE64" i="41"/>
  <c r="AE66" i="41"/>
  <c r="AI37" i="41"/>
  <c r="AU39" i="41"/>
  <c r="AU64" i="41"/>
  <c r="AU66" i="41"/>
  <c r="AY37" i="41"/>
  <c r="AY64" i="41"/>
  <c r="AY66" i="41" s="1"/>
  <c r="BC37" i="41"/>
  <c r="L64" i="41"/>
  <c r="L66" i="41" s="1"/>
  <c r="P36" i="41"/>
  <c r="P64" i="41"/>
  <c r="P66" i="41" s="1"/>
  <c r="AB36" i="41"/>
  <c r="AB64" i="41"/>
  <c r="AB66" i="41" s="1"/>
  <c r="AF36" i="41"/>
  <c r="AF64" i="41"/>
  <c r="AF66" i="41" s="1"/>
  <c r="AN36" i="41"/>
  <c r="AN64" i="41"/>
  <c r="AN66" i="41" s="1"/>
  <c r="AR36" i="41"/>
  <c r="AZ36" i="41"/>
  <c r="AZ64" i="41"/>
  <c r="AZ66" i="41"/>
  <c r="BD64" i="41"/>
  <c r="BD66" i="41"/>
  <c r="W38" i="41"/>
  <c r="W45" i="41"/>
  <c r="BC38" i="41"/>
  <c r="BC45" i="41" s="1"/>
  <c r="H61" i="45"/>
  <c r="H58" i="47"/>
  <c r="H60" i="47" s="1"/>
  <c r="H61" i="47" s="1"/>
  <c r="H20" i="43"/>
  <c r="H47" i="43"/>
  <c r="H66" i="43"/>
  <c r="I38" i="41"/>
  <c r="I45" i="41"/>
  <c r="D9" i="36"/>
  <c r="D29" i="36"/>
  <c r="H7" i="39"/>
  <c r="C9" i="36"/>
  <c r="C29" i="36" s="1"/>
  <c r="H16" i="47"/>
  <c r="H17" i="47"/>
  <c r="H19" i="47" s="1"/>
  <c r="H41" i="47" s="1"/>
  <c r="H42" i="47" s="1"/>
  <c r="N141" i="37"/>
  <c r="G9" i="43"/>
  <c r="K30" i="38"/>
  <c r="L20" i="38"/>
  <c r="M138" i="40"/>
  <c r="N30" i="38"/>
  <c r="N78" i="42" s="1"/>
  <c r="N82" i="38"/>
  <c r="N78" i="50" s="1"/>
  <c r="N129" i="40"/>
  <c r="N144" i="40"/>
  <c r="H19" i="8" s="1"/>
  <c r="H66" i="41"/>
  <c r="H17" i="41"/>
  <c r="H18" i="41" s="1"/>
  <c r="H20" i="41"/>
  <c r="P60" i="37"/>
  <c r="N17" i="38"/>
  <c r="N138" i="40" s="1"/>
  <c r="N69" i="38"/>
  <c r="N78" i="48" s="1"/>
  <c r="G30" i="45"/>
  <c r="W8" i="40"/>
  <c r="W106" i="40"/>
  <c r="W94" i="40"/>
  <c r="W86" i="40"/>
  <c r="W82" i="40"/>
  <c r="W70" i="40"/>
  <c r="W58" i="40"/>
  <c r="W46" i="40"/>
  <c r="W38" i="40"/>
  <c r="W34" i="40"/>
  <c r="W26" i="40"/>
  <c r="W22" i="40"/>
  <c r="W10" i="40"/>
  <c r="W108" i="40"/>
  <c r="W104" i="40"/>
  <c r="W96" i="40"/>
  <c r="W92" i="40"/>
  <c r="W88" i="40"/>
  <c r="W84" i="40"/>
  <c r="W80" i="40"/>
  <c r="W76" i="40"/>
  <c r="W72" i="40"/>
  <c r="W68" i="40"/>
  <c r="W64" i="40"/>
  <c r="W60" i="40"/>
  <c r="W56" i="40"/>
  <c r="W48" i="40"/>
  <c r="W44" i="40"/>
  <c r="W40" i="40"/>
  <c r="W36" i="40"/>
  <c r="W32" i="40"/>
  <c r="W28" i="40"/>
  <c r="W24" i="40"/>
  <c r="W20" i="40"/>
  <c r="W16" i="40"/>
  <c r="W12" i="40"/>
  <c r="W73" i="40"/>
  <c r="W71" i="40"/>
  <c r="W69" i="40"/>
  <c r="W67" i="40"/>
  <c r="W63" i="40"/>
  <c r="W61" i="40"/>
  <c r="W59" i="40"/>
  <c r="W57" i="40"/>
  <c r="W55" i="40"/>
  <c r="W49" i="40"/>
  <c r="W47" i="40"/>
  <c r="W45" i="40"/>
  <c r="W43" i="40"/>
  <c r="W39" i="40"/>
  <c r="W37" i="40"/>
  <c r="W35" i="40"/>
  <c r="W33" i="40"/>
  <c r="W31" i="40"/>
  <c r="W27" i="40"/>
  <c r="W25" i="40"/>
  <c r="W23" i="40"/>
  <c r="W21" i="40"/>
  <c r="W19" i="40"/>
  <c r="P317" i="37"/>
  <c r="P269" i="37"/>
  <c r="P270" i="37" s="1"/>
  <c r="N139" i="44" s="1"/>
  <c r="P294" i="37"/>
  <c r="S45" i="41"/>
  <c r="S46" i="41" s="1"/>
  <c r="BB37" i="41"/>
  <c r="BB39" i="41"/>
  <c r="AZ37" i="41"/>
  <c r="AZ39" i="41"/>
  <c r="AX37" i="41"/>
  <c r="AX39" i="41" s="1"/>
  <c r="AT37" i="41"/>
  <c r="AR37" i="41"/>
  <c r="AR39" i="41"/>
  <c r="AR43" i="41"/>
  <c r="AP37" i="41"/>
  <c r="AP39" i="41" s="1"/>
  <c r="AP43" i="41"/>
  <c r="AN37" i="41"/>
  <c r="AN39" i="41" s="1"/>
  <c r="AL37" i="41"/>
  <c r="AL39" i="41" s="1"/>
  <c r="AL43" i="41"/>
  <c r="AJ37" i="41"/>
  <c r="AJ39" i="41"/>
  <c r="AH37" i="41"/>
  <c r="AH39" i="41"/>
  <c r="AF37" i="41"/>
  <c r="AF39" i="41"/>
  <c r="AD37" i="41"/>
  <c r="AD39" i="41" s="1"/>
  <c r="AB37" i="41"/>
  <c r="AB39" i="41"/>
  <c r="Z37" i="41"/>
  <c r="Z39" i="41" s="1"/>
  <c r="X37" i="41"/>
  <c r="X39" i="41" s="1"/>
  <c r="V37" i="41"/>
  <c r="T37" i="41"/>
  <c r="T39" i="41" s="1"/>
  <c r="R37" i="41"/>
  <c r="R39" i="41" s="1"/>
  <c r="R43" i="41"/>
  <c r="P37" i="41"/>
  <c r="P39" i="41"/>
  <c r="N37" i="41"/>
  <c r="N39" i="41" s="1"/>
  <c r="L39" i="41"/>
  <c r="J37" i="41"/>
  <c r="J39" i="41" s="1"/>
  <c r="J43" i="41" s="1"/>
  <c r="BE36" i="41"/>
  <c r="BC36" i="41"/>
  <c r="BA36" i="41"/>
  <c r="AY36" i="41"/>
  <c r="AU36" i="41"/>
  <c r="AS36" i="41"/>
  <c r="AQ36" i="41"/>
  <c r="AO36" i="41"/>
  <c r="AK36" i="41"/>
  <c r="AI36" i="41"/>
  <c r="AG36" i="41"/>
  <c r="AE36" i="41"/>
  <c r="AC36" i="41"/>
  <c r="AA36" i="41"/>
  <c r="W36" i="41"/>
  <c r="U36" i="41"/>
  <c r="S36" i="41"/>
  <c r="Q36" i="41"/>
  <c r="O36" i="41"/>
  <c r="M36" i="41"/>
  <c r="K36" i="41"/>
  <c r="I36" i="41"/>
  <c r="I37" i="41"/>
  <c r="BA37" i="41"/>
  <c r="BA39" i="41"/>
  <c r="AW37" i="41"/>
  <c r="AW39" i="41"/>
  <c r="AS37" i="41"/>
  <c r="AO37" i="41"/>
  <c r="AO39" i="41"/>
  <c r="AK37" i="41"/>
  <c r="AK39" i="41" s="1"/>
  <c r="AK43" i="41" s="1"/>
  <c r="AG37" i="41"/>
  <c r="AG39" i="41" s="1"/>
  <c r="AG43" i="41"/>
  <c r="AG44" i="41" s="1"/>
  <c r="AC37" i="41"/>
  <c r="AC39" i="41" s="1"/>
  <c r="AC43" i="41" s="1"/>
  <c r="U37" i="41"/>
  <c r="U39" i="41"/>
  <c r="Q37" i="41"/>
  <c r="Q39" i="41" s="1"/>
  <c r="M37" i="41"/>
  <c r="K129" i="40"/>
  <c r="K144" i="40"/>
  <c r="D49" i="8" s="1"/>
  <c r="G10" i="41"/>
  <c r="N43" i="38"/>
  <c r="N138" i="44"/>
  <c r="N56" i="38"/>
  <c r="N78" i="46"/>
  <c r="N95" i="38"/>
  <c r="N78" i="52"/>
  <c r="P138" i="37"/>
  <c r="P162" i="37" s="1"/>
  <c r="O114" i="37"/>
  <c r="O270" i="37"/>
  <c r="M139" i="44"/>
  <c r="O442" i="37"/>
  <c r="M79" i="52"/>
  <c r="M79" i="48"/>
  <c r="M370" i="37"/>
  <c r="M441" i="37"/>
  <c r="K17" i="38"/>
  <c r="K69" i="38"/>
  <c r="P161" i="37"/>
  <c r="P216" i="37"/>
  <c r="P332" i="37"/>
  <c r="P393" i="37"/>
  <c r="M418" i="37"/>
  <c r="M442" i="37" s="1"/>
  <c r="P418" i="37"/>
  <c r="P442" i="37" s="1"/>
  <c r="P113" i="37"/>
  <c r="P345" i="37"/>
  <c r="P370" i="37"/>
  <c r="P394" i="37" s="1"/>
  <c r="N79" i="50" s="1"/>
  <c r="P441" i="37"/>
  <c r="S43" i="41"/>
  <c r="J45" i="41"/>
  <c r="L38" i="41"/>
  <c r="L45" i="41"/>
  <c r="N38" i="41"/>
  <c r="N45" i="41" s="1"/>
  <c r="N46" i="41" s="1"/>
  <c r="P38" i="41"/>
  <c r="R38" i="41"/>
  <c r="X38" i="41"/>
  <c r="X45" i="41"/>
  <c r="X61" i="41" s="1"/>
  <c r="Z38" i="41"/>
  <c r="AB38" i="41"/>
  <c r="AB45" i="41"/>
  <c r="AD38" i="41"/>
  <c r="AD45" i="41"/>
  <c r="AD46" i="41" s="1"/>
  <c r="AF45" i="41"/>
  <c r="AF46" i="41" s="1"/>
  <c r="AL45" i="41"/>
  <c r="AL46" i="41" s="1"/>
  <c r="AN38" i="41"/>
  <c r="AN45" i="41"/>
  <c r="AN46" i="41" s="1"/>
  <c r="AP38" i="41"/>
  <c r="AP45" i="41"/>
  <c r="AR45" i="41"/>
  <c r="AR46" i="41" s="1"/>
  <c r="AV38" i="41"/>
  <c r="AX45" i="41"/>
  <c r="AZ38" i="41"/>
  <c r="AZ45" i="41"/>
  <c r="BB38" i="41"/>
  <c r="BB45" i="41"/>
  <c r="BB46" i="41" s="1"/>
  <c r="G11" i="43"/>
  <c r="G8" i="47"/>
  <c r="G26" i="47"/>
  <c r="G28" i="51"/>
  <c r="G25" i="53"/>
  <c r="P28" i="35"/>
  <c r="K28" i="35"/>
  <c r="J28" i="35"/>
  <c r="N28" i="35"/>
  <c r="M28" i="35"/>
  <c r="AM61" i="41"/>
  <c r="AM62" i="41" s="1"/>
  <c r="R46" i="41"/>
  <c r="R61" i="41"/>
  <c r="R62" i="41" s="1"/>
  <c r="R65" i="41"/>
  <c r="AN61" i="41"/>
  <c r="AF61" i="41"/>
  <c r="X46" i="41"/>
  <c r="N96" i="38"/>
  <c r="H16" i="8"/>
  <c r="H11" i="8"/>
  <c r="N130" i="40"/>
  <c r="BB61" i="41"/>
  <c r="BB62" i="41" s="1"/>
  <c r="BB63" i="41"/>
  <c r="AD61" i="41"/>
  <c r="AD62" i="41" s="1"/>
  <c r="AD63" i="41" s="1"/>
  <c r="N61" i="41"/>
  <c r="AG65" i="41"/>
  <c r="AL44" i="41"/>
  <c r="AL65" i="41"/>
  <c r="BA61" i="41"/>
  <c r="AK61" i="41"/>
  <c r="AZ46" i="41"/>
  <c r="AZ61" i="41"/>
  <c r="AZ62" i="41" s="1"/>
  <c r="O467" i="37"/>
  <c r="G17" i="8"/>
  <c r="AC44" i="41"/>
  <c r="AC65" i="41"/>
  <c r="H63" i="43"/>
  <c r="H48" i="43"/>
  <c r="I61" i="41"/>
  <c r="I46" i="41"/>
  <c r="G11" i="45"/>
  <c r="H18" i="45"/>
  <c r="H6" i="39"/>
  <c r="H4" i="39"/>
  <c r="H64" i="47"/>
  <c r="M139" i="40"/>
  <c r="H18" i="43"/>
  <c r="G18" i="51"/>
  <c r="W81" i="40"/>
  <c r="W85" i="40"/>
  <c r="W93" i="40"/>
  <c r="W97" i="40"/>
  <c r="W105" i="40"/>
  <c r="W13" i="40"/>
  <c r="W9" i="40"/>
  <c r="W79" i="40"/>
  <c r="W83" i="40"/>
  <c r="W87" i="40"/>
  <c r="W91" i="40"/>
  <c r="W95" i="40"/>
  <c r="W99" i="40"/>
  <c r="W103" i="40"/>
  <c r="W107" i="40"/>
  <c r="W11" i="40"/>
  <c r="G39" i="51"/>
  <c r="N79" i="52"/>
  <c r="P346" i="37"/>
  <c r="N79" i="48"/>
  <c r="P114" i="37"/>
  <c r="G40" i="51"/>
  <c r="H63" i="47"/>
  <c r="G38" i="51"/>
  <c r="G20" i="51"/>
  <c r="G48" i="51" s="1"/>
  <c r="G19" i="51"/>
  <c r="G17" i="51"/>
  <c r="N139" i="40"/>
  <c r="H19" i="45"/>
  <c r="H19" i="43"/>
  <c r="H21" i="43"/>
  <c r="H45" i="43" s="1"/>
  <c r="H65" i="51"/>
  <c r="H68" i="43"/>
  <c r="G41" i="51"/>
  <c r="G47" i="51"/>
  <c r="C10" i="36"/>
  <c r="C30" i="36" s="1"/>
  <c r="H21" i="45"/>
  <c r="G16" i="51"/>
  <c r="N120" i="40"/>
  <c r="H9" i="8"/>
  <c r="L115" i="40"/>
  <c r="Q31" i="55"/>
  <c r="E33" i="55"/>
  <c r="E35" i="55"/>
  <c r="F35" i="55" s="1"/>
  <c r="G35" i="55" s="1"/>
  <c r="H35" i="55"/>
  <c r="I35" i="55"/>
  <c r="J35" i="55" s="1"/>
  <c r="K35" i="55" s="1"/>
  <c r="L35" i="55"/>
  <c r="M35" i="55" s="1"/>
  <c r="N35" i="55" s="1"/>
  <c r="O35" i="55" s="1"/>
  <c r="W102" i="40" l="1"/>
  <c r="W42" i="40"/>
  <c r="W89" i="40"/>
  <c r="W41" i="40"/>
  <c r="AB46" i="41"/>
  <c r="AB61" i="41"/>
  <c r="L11" i="52"/>
  <c r="L66" i="52"/>
  <c r="L69" i="52" s="1"/>
  <c r="K69" i="52"/>
  <c r="W33" i="52"/>
  <c r="L8" i="74"/>
  <c r="L30" i="74"/>
  <c r="L44" i="74"/>
  <c r="L28" i="74"/>
  <c r="L38" i="74"/>
  <c r="K57" i="74"/>
  <c r="AX46" i="41"/>
  <c r="AX61" i="41"/>
  <c r="I41" i="53"/>
  <c r="Z44" i="47"/>
  <c r="Z59" i="47"/>
  <c r="K28" i="63"/>
  <c r="L69" i="40"/>
  <c r="L33" i="40"/>
  <c r="K109" i="40"/>
  <c r="L37" i="42"/>
  <c r="K49" i="42"/>
  <c r="K84" i="42"/>
  <c r="E49" i="8" s="1"/>
  <c r="L82" i="42"/>
  <c r="L84" i="42" s="1"/>
  <c r="W48" i="42"/>
  <c r="W42" i="42"/>
  <c r="W36" i="42"/>
  <c r="W30" i="42"/>
  <c r="W24" i="42"/>
  <c r="W18" i="42"/>
  <c r="W12" i="42"/>
  <c r="K69" i="42"/>
  <c r="L66" i="42"/>
  <c r="L69" i="42" s="1"/>
  <c r="L9" i="44"/>
  <c r="L28" i="44"/>
  <c r="L47" i="44"/>
  <c r="L46" i="50"/>
  <c r="L49" i="50" s="1"/>
  <c r="L38" i="52"/>
  <c r="K32" i="52"/>
  <c r="K49" i="52" s="1"/>
  <c r="L26" i="52"/>
  <c r="L20" i="52"/>
  <c r="L14" i="52"/>
  <c r="L23" i="74"/>
  <c r="W19" i="74"/>
  <c r="W31" i="74"/>
  <c r="W36" i="74"/>
  <c r="W41" i="74"/>
  <c r="L43" i="74"/>
  <c r="H39" i="41"/>
  <c r="AE46" i="41"/>
  <c r="AE61" i="41"/>
  <c r="Q42" i="53"/>
  <c r="Q57" i="53"/>
  <c r="X63" i="45"/>
  <c r="X48" i="45"/>
  <c r="W54" i="40"/>
  <c r="W30" i="40"/>
  <c r="J44" i="41"/>
  <c r="J65" i="41"/>
  <c r="X67" i="45"/>
  <c r="X46" i="45"/>
  <c r="M317" i="37"/>
  <c r="N299" i="37"/>
  <c r="N317" i="37" s="1"/>
  <c r="L45" i="74"/>
  <c r="L25" i="52"/>
  <c r="L8" i="52"/>
  <c r="W45" i="52"/>
  <c r="L22" i="74"/>
  <c r="W14" i="74"/>
  <c r="W48" i="74"/>
  <c r="BC46" i="41"/>
  <c r="BC61" i="41"/>
  <c r="J66" i="41"/>
  <c r="G66" i="41" s="1"/>
  <c r="D8" i="39" s="1"/>
  <c r="W46" i="43"/>
  <c r="W67" i="43"/>
  <c r="AG63" i="45"/>
  <c r="AG48" i="45"/>
  <c r="W17" i="40"/>
  <c r="L18" i="52"/>
  <c r="W46" i="41"/>
  <c r="W61" i="41"/>
  <c r="V42" i="53"/>
  <c r="V57" i="53"/>
  <c r="AZ44" i="41"/>
  <c r="AZ65" i="41"/>
  <c r="U44" i="41"/>
  <c r="U65" i="41"/>
  <c r="K67" i="43"/>
  <c r="K46" i="43"/>
  <c r="W78" i="40"/>
  <c r="W77" i="40"/>
  <c r="W29" i="40"/>
  <c r="W39" i="52"/>
  <c r="W9" i="52"/>
  <c r="L9" i="74"/>
  <c r="W26" i="74"/>
  <c r="AP44" i="41"/>
  <c r="AP65" i="41"/>
  <c r="W66" i="40"/>
  <c r="J46" i="41"/>
  <c r="J61" i="41"/>
  <c r="W65" i="40"/>
  <c r="S44" i="41"/>
  <c r="S65" i="41"/>
  <c r="W38" i="74"/>
  <c r="G42" i="75"/>
  <c r="K4" i="39" s="1"/>
  <c r="L16" i="74"/>
  <c r="L39" i="52"/>
  <c r="L21" i="74"/>
  <c r="P35" i="55"/>
  <c r="Q35" i="55" s="1"/>
  <c r="L60" i="42"/>
  <c r="W43" i="42"/>
  <c r="W46" i="42"/>
  <c r="BA44" i="41"/>
  <c r="BA65" i="41"/>
  <c r="N62" i="41"/>
  <c r="N63" i="41" s="1"/>
  <c r="L46" i="41"/>
  <c r="L61" i="41"/>
  <c r="M46" i="41"/>
  <c r="M61" i="41"/>
  <c r="W13" i="52"/>
  <c r="U61" i="53"/>
  <c r="U40" i="53"/>
  <c r="N67" i="51"/>
  <c r="N46" i="51"/>
  <c r="N44" i="41"/>
  <c r="N65" i="41"/>
  <c r="Y46" i="43"/>
  <c r="Y67" i="43"/>
  <c r="J21" i="45"/>
  <c r="L30" i="38"/>
  <c r="L78" i="42" s="1"/>
  <c r="K78" i="42" s="1"/>
  <c r="E46" i="8" s="1"/>
  <c r="AE44" i="41"/>
  <c r="AE65" i="41"/>
  <c r="M96" i="38"/>
  <c r="G16" i="8" s="1"/>
  <c r="M138" i="44"/>
  <c r="T65" i="45"/>
  <c r="X65" i="43"/>
  <c r="X64" i="43"/>
  <c r="R44" i="41"/>
  <c r="W44" i="41"/>
  <c r="W65" i="41"/>
  <c r="V60" i="47"/>
  <c r="V61" i="47" s="1"/>
  <c r="X64" i="51"/>
  <c r="X65" i="51"/>
  <c r="AK44" i="41"/>
  <c r="N418" i="37"/>
  <c r="N441" i="37"/>
  <c r="L17" i="38"/>
  <c r="AX43" i="41"/>
  <c r="T63" i="43"/>
  <c r="T48" i="43"/>
  <c r="AG46" i="45"/>
  <c r="AG67" i="45"/>
  <c r="N144" i="37"/>
  <c r="N161" i="37" s="1"/>
  <c r="K79" i="42" s="1"/>
  <c r="E47" i="8" s="1"/>
  <c r="M161" i="37"/>
  <c r="H67" i="43"/>
  <c r="H46" i="43"/>
  <c r="G37" i="51"/>
  <c r="AS45" i="41"/>
  <c r="M67" i="45"/>
  <c r="M46" i="45"/>
  <c r="AN62" i="41"/>
  <c r="AN63" i="41" s="1"/>
  <c r="AP46" i="41"/>
  <c r="AP61" i="41"/>
  <c r="H62" i="45"/>
  <c r="W18" i="52"/>
  <c r="V64" i="51"/>
  <c r="V65" i="51"/>
  <c r="AZ63" i="41"/>
  <c r="AM63" i="41"/>
  <c r="P318" i="37"/>
  <c r="H45" i="51"/>
  <c r="G21" i="51"/>
  <c r="G46" i="51" s="1"/>
  <c r="AK65" i="41"/>
  <c r="L49" i="46"/>
  <c r="L69" i="48"/>
  <c r="F11" i="8" s="1"/>
  <c r="D11" i="8" s="1"/>
  <c r="AY45" i="41"/>
  <c r="S61" i="41"/>
  <c r="AI46" i="41"/>
  <c r="AI61" i="41"/>
  <c r="L49" i="48"/>
  <c r="M70" i="50"/>
  <c r="G11" i="8"/>
  <c r="W64" i="45"/>
  <c r="W65" i="45"/>
  <c r="AC45" i="41"/>
  <c r="AJ64" i="41"/>
  <c r="AJ66" i="41" s="1"/>
  <c r="AJ17" i="41"/>
  <c r="AJ18" i="41" s="1"/>
  <c r="AJ20" i="41" s="1"/>
  <c r="AJ43" i="41" s="1"/>
  <c r="AJ19" i="41"/>
  <c r="BD67" i="45"/>
  <c r="BD46" i="45"/>
  <c r="AR44" i="41"/>
  <c r="AR65" i="41"/>
  <c r="Y46" i="41"/>
  <c r="Y61" i="41"/>
  <c r="I64" i="45"/>
  <c r="I65" i="45" s="1"/>
  <c r="AJ63" i="45"/>
  <c r="AJ48" i="45"/>
  <c r="Z17" i="41"/>
  <c r="Z18" i="41" s="1"/>
  <c r="Z20" i="41"/>
  <c r="Z43" i="41" s="1"/>
  <c r="Z19" i="41"/>
  <c r="Z45" i="41" s="1"/>
  <c r="I63" i="41"/>
  <c r="Z58" i="53"/>
  <c r="Z59" i="53" s="1"/>
  <c r="S46" i="43"/>
  <c r="S67" i="43"/>
  <c r="W46" i="45"/>
  <c r="W67" i="45"/>
  <c r="R63" i="47"/>
  <c r="R42" i="47"/>
  <c r="O37" i="41"/>
  <c r="O39" i="41"/>
  <c r="O43" i="41" s="1"/>
  <c r="O38" i="41"/>
  <c r="O45" i="41" s="1"/>
  <c r="AA37" i="41"/>
  <c r="G37" i="41" s="1"/>
  <c r="AA39" i="41"/>
  <c r="AA43" i="41" s="1"/>
  <c r="AA64" i="41"/>
  <c r="AA66" i="41" s="1"/>
  <c r="AA38" i="41"/>
  <c r="AA45" i="41" s="1"/>
  <c r="AM37" i="41"/>
  <c r="AM39" i="41"/>
  <c r="AM43" i="41" s="1"/>
  <c r="AM64" i="41"/>
  <c r="AM66" i="41" s="1"/>
  <c r="AM36" i="41"/>
  <c r="AY39" i="41"/>
  <c r="AY43" i="41" s="1"/>
  <c r="AY38" i="41"/>
  <c r="AW45" i="41"/>
  <c r="Z46" i="51"/>
  <c r="Z67" i="51"/>
  <c r="I67" i="45"/>
  <c r="I46" i="45"/>
  <c r="L48" i="51"/>
  <c r="L63" i="51"/>
  <c r="K109" i="44"/>
  <c r="L8" i="44"/>
  <c r="L109" i="44" s="1"/>
  <c r="AD66" i="45"/>
  <c r="AD68" i="45" s="1"/>
  <c r="AD20" i="45"/>
  <c r="AD47" i="45" s="1"/>
  <c r="AD18" i="45"/>
  <c r="AD19" i="45" s="1"/>
  <c r="AD21" i="45" s="1"/>
  <c r="AD45" i="45" s="1"/>
  <c r="H66" i="45"/>
  <c r="H40" i="45"/>
  <c r="H38" i="45"/>
  <c r="G31" i="45"/>
  <c r="L48" i="45"/>
  <c r="L63" i="45"/>
  <c r="AL61" i="41"/>
  <c r="R63" i="41"/>
  <c r="L49" i="42"/>
  <c r="AV19" i="41"/>
  <c r="AV45" i="41" s="1"/>
  <c r="AV20" i="41"/>
  <c r="AV43" i="41" s="1"/>
  <c r="AV64" i="41"/>
  <c r="AV66" i="41" s="1"/>
  <c r="R46" i="43"/>
  <c r="R67" i="43"/>
  <c r="L43" i="41"/>
  <c r="AU17" i="41"/>
  <c r="AU18" i="41" s="1"/>
  <c r="AU19" i="41"/>
  <c r="AU45" i="41" s="1"/>
  <c r="AU20" i="41"/>
  <c r="AU43" i="41" s="1"/>
  <c r="Z67" i="43"/>
  <c r="Z46" i="43"/>
  <c r="Q59" i="47"/>
  <c r="Q44" i="47"/>
  <c r="Z48" i="51"/>
  <c r="Z63" i="51"/>
  <c r="U58" i="53"/>
  <c r="U59" i="53"/>
  <c r="AW43" i="41"/>
  <c r="P61" i="53"/>
  <c r="P40" i="53"/>
  <c r="V66" i="43"/>
  <c r="V68" i="43" s="1"/>
  <c r="V40" i="43"/>
  <c r="V47" i="43" s="1"/>
  <c r="V38" i="43"/>
  <c r="V39" i="43" s="1"/>
  <c r="V41" i="43"/>
  <c r="L36" i="41"/>
  <c r="G36" i="41" s="1"/>
  <c r="Z63" i="43"/>
  <c r="Z48" i="43"/>
  <c r="AU48" i="45"/>
  <c r="AU63" i="45"/>
  <c r="M67" i="43"/>
  <c r="M46" i="43"/>
  <c r="S67" i="45"/>
  <c r="S46" i="45"/>
  <c r="R44" i="47"/>
  <c r="R59" i="47"/>
  <c r="R61" i="53"/>
  <c r="R40" i="53"/>
  <c r="N42" i="53"/>
  <c r="N57" i="53"/>
  <c r="Q40" i="43"/>
  <c r="Q38" i="43"/>
  <c r="Q39" i="43" s="1"/>
  <c r="Q41" i="43"/>
  <c r="AC18" i="45"/>
  <c r="AC19" i="45" s="1"/>
  <c r="AC20" i="45"/>
  <c r="AC47" i="45" s="1"/>
  <c r="AC66" i="45"/>
  <c r="AC68" i="45" s="1"/>
  <c r="AC21" i="45"/>
  <c r="AC45" i="45" s="1"/>
  <c r="G9" i="8"/>
  <c r="T36" i="41"/>
  <c r="T64" i="41"/>
  <c r="T66" i="41" s="1"/>
  <c r="T38" i="41"/>
  <c r="T45" i="41" s="1"/>
  <c r="BD37" i="41"/>
  <c r="BD39" i="41" s="1"/>
  <c r="BD38" i="41"/>
  <c r="BD45" i="41" s="1"/>
  <c r="BD36" i="41"/>
  <c r="S65" i="43"/>
  <c r="J63" i="45"/>
  <c r="J48" i="45"/>
  <c r="AD20" i="41"/>
  <c r="AD43" i="41" s="1"/>
  <c r="Y17" i="41"/>
  <c r="Y18" i="41" s="1"/>
  <c r="Y20" i="41" s="1"/>
  <c r="Y43" i="41" s="1"/>
  <c r="L46" i="51"/>
  <c r="L67" i="51"/>
  <c r="S58" i="53"/>
  <c r="S59" i="53"/>
  <c r="P38" i="43"/>
  <c r="P39" i="43" s="1"/>
  <c r="P41" i="43" s="1"/>
  <c r="P40" i="43"/>
  <c r="I31" i="43"/>
  <c r="G29" i="43"/>
  <c r="AT21" i="45"/>
  <c r="AT45" i="45" s="1"/>
  <c r="AT20" i="45"/>
  <c r="AT47" i="45" s="1"/>
  <c r="AT66" i="45"/>
  <c r="AT68" i="45" s="1"/>
  <c r="AT18" i="45"/>
  <c r="AT19" i="45" s="1"/>
  <c r="BA40" i="45"/>
  <c r="BA38" i="45"/>
  <c r="BA39" i="45" s="1"/>
  <c r="BA41" i="45" s="1"/>
  <c r="AJ38" i="41"/>
  <c r="AQ38" i="41"/>
  <c r="AQ45" i="41" s="1"/>
  <c r="AQ37" i="41"/>
  <c r="AQ39" i="41" s="1"/>
  <c r="AQ43" i="41" s="1"/>
  <c r="I39" i="41"/>
  <c r="I43" i="41" s="1"/>
  <c r="U38" i="41"/>
  <c r="U45" i="41" s="1"/>
  <c r="AG38" i="41"/>
  <c r="AG45" i="41" s="1"/>
  <c r="AS38" i="41"/>
  <c r="AS39" i="41"/>
  <c r="AS43" i="41" s="1"/>
  <c r="BE38" i="41"/>
  <c r="BE45" i="41" s="1"/>
  <c r="BE37" i="41"/>
  <c r="BE39" i="41" s="1"/>
  <c r="BE43" i="41" s="1"/>
  <c r="L69" i="38"/>
  <c r="L78" i="48" s="1"/>
  <c r="K78" i="48" s="1"/>
  <c r="H46" i="8" s="1"/>
  <c r="M65" i="43"/>
  <c r="M65" i="45"/>
  <c r="AP63" i="45"/>
  <c r="AP48" i="45"/>
  <c r="J66" i="43"/>
  <c r="J68" i="43" s="1"/>
  <c r="J18" i="43"/>
  <c r="J19" i="43" s="1"/>
  <c r="J21" i="43" s="1"/>
  <c r="J45" i="43" s="1"/>
  <c r="J20" i="43"/>
  <c r="J47" i="43" s="1"/>
  <c r="AZ66" i="45"/>
  <c r="AZ68" i="45" s="1"/>
  <c r="AZ20" i="45"/>
  <c r="AZ47" i="45" s="1"/>
  <c r="AZ18" i="45"/>
  <c r="AZ19" i="45" s="1"/>
  <c r="AZ21" i="45" s="1"/>
  <c r="AZ45" i="45" s="1"/>
  <c r="AU62" i="45"/>
  <c r="O39" i="53"/>
  <c r="AR61" i="41"/>
  <c r="G29" i="41"/>
  <c r="V36" i="41"/>
  <c r="V39" i="41"/>
  <c r="V38" i="41"/>
  <c r="V45" i="41" s="1"/>
  <c r="AH64" i="41"/>
  <c r="AH66" i="41" s="1"/>
  <c r="AH38" i="41"/>
  <c r="AH45" i="41" s="1"/>
  <c r="AT39" i="41"/>
  <c r="AT43" i="41" s="1"/>
  <c r="AT38" i="41"/>
  <c r="AT45" i="41" s="1"/>
  <c r="L84" i="52"/>
  <c r="W59" i="53"/>
  <c r="N44" i="47"/>
  <c r="N59" i="47"/>
  <c r="N47" i="43"/>
  <c r="M63" i="51"/>
  <c r="M48" i="51"/>
  <c r="I46" i="51"/>
  <c r="U48" i="51"/>
  <c r="U63" i="51"/>
  <c r="N63" i="51"/>
  <c r="N48" i="51"/>
  <c r="Z56" i="53"/>
  <c r="BC39" i="41"/>
  <c r="BC43" i="41" s="1"/>
  <c r="K38" i="41"/>
  <c r="AI39" i="41"/>
  <c r="AI64" i="41"/>
  <c r="AI66" i="41" s="1"/>
  <c r="L144" i="40"/>
  <c r="O64" i="51"/>
  <c r="O65" i="51"/>
  <c r="L67" i="43"/>
  <c r="L46" i="43"/>
  <c r="AV45" i="45"/>
  <c r="K49" i="50"/>
  <c r="L59" i="50"/>
  <c r="L60" i="50" s="1"/>
  <c r="K60" i="50"/>
  <c r="P46" i="51"/>
  <c r="P67" i="51"/>
  <c r="M42" i="53"/>
  <c r="M57" i="53"/>
  <c r="AV37" i="41"/>
  <c r="AV39" i="41"/>
  <c r="H62" i="43"/>
  <c r="H64" i="43" s="1"/>
  <c r="I61" i="47"/>
  <c r="S44" i="47"/>
  <c r="P47" i="43"/>
  <c r="M46" i="51"/>
  <c r="M67" i="51"/>
  <c r="P18" i="47"/>
  <c r="P43" i="47" s="1"/>
  <c r="P16" i="47"/>
  <c r="P17" i="47" s="1"/>
  <c r="P19" i="47"/>
  <c r="P41" i="47" s="1"/>
  <c r="P62" i="47"/>
  <c r="P64" i="47" s="1"/>
  <c r="AR64" i="41"/>
  <c r="AR66" i="41" s="1"/>
  <c r="X64" i="41"/>
  <c r="X66" i="41" s="1"/>
  <c r="M39" i="41"/>
  <c r="M43" i="41" s="1"/>
  <c r="Y36" i="41"/>
  <c r="Y37" i="41"/>
  <c r="Y39" i="41" s="1"/>
  <c r="S64" i="43"/>
  <c r="S61" i="47"/>
  <c r="AL64" i="45"/>
  <c r="AL65" i="45"/>
  <c r="J63" i="51"/>
  <c r="J48" i="51"/>
  <c r="D27" i="8"/>
  <c r="G66" i="51"/>
  <c r="I9" i="39" s="1"/>
  <c r="T62" i="51"/>
  <c r="T64" i="51"/>
  <c r="T65" i="51" s="1"/>
  <c r="K17" i="41"/>
  <c r="K19" i="41"/>
  <c r="H41" i="53"/>
  <c r="P64" i="51"/>
  <c r="P65" i="51"/>
  <c r="P42" i="53"/>
  <c r="P57" i="53"/>
  <c r="Q66" i="43"/>
  <c r="Q68" i="43" s="1"/>
  <c r="Q20" i="43"/>
  <c r="Q47" i="43" s="1"/>
  <c r="U38" i="43"/>
  <c r="U39" i="43" s="1"/>
  <c r="U40" i="43"/>
  <c r="U47" i="43" s="1"/>
  <c r="AY18" i="45"/>
  <c r="AY19" i="45" s="1"/>
  <c r="AY21" i="45" s="1"/>
  <c r="AY45" i="45" s="1"/>
  <c r="AY66" i="45"/>
  <c r="AY68" i="45" s="1"/>
  <c r="AY20" i="45"/>
  <c r="AY47" i="45" s="1"/>
  <c r="O20" i="45"/>
  <c r="O66" i="45"/>
  <c r="O68" i="45" s="1"/>
  <c r="O18" i="45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K56" i="52"/>
  <c r="L56" i="52" s="1"/>
  <c r="L60" i="52" s="1"/>
  <c r="K31" i="74"/>
  <c r="H45" i="41"/>
  <c r="Q64" i="45"/>
  <c r="Q65" i="45" s="1"/>
  <c r="O58" i="53"/>
  <c r="O59" i="53" s="1"/>
  <c r="AO17" i="41"/>
  <c r="AO18" i="41" s="1"/>
  <c r="AO19" i="41"/>
  <c r="AO45" i="41" s="1"/>
  <c r="AO20" i="41"/>
  <c r="AO43" i="41" s="1"/>
  <c r="AI17" i="41"/>
  <c r="AI18" i="41" s="1"/>
  <c r="AI20" i="41" s="1"/>
  <c r="Y47" i="43"/>
  <c r="Q64" i="51"/>
  <c r="Q65" i="51"/>
  <c r="U46" i="51"/>
  <c r="U67" i="51"/>
  <c r="X46" i="43"/>
  <c r="X67" i="43"/>
  <c r="P66" i="43"/>
  <c r="P68" i="43" s="1"/>
  <c r="P18" i="43"/>
  <c r="P19" i="43" s="1"/>
  <c r="P21" i="43" s="1"/>
  <c r="I18" i="43"/>
  <c r="I20" i="43"/>
  <c r="AF38" i="45"/>
  <c r="AF39" i="45" s="1"/>
  <c r="AF41" i="45"/>
  <c r="AF45" i="45" s="1"/>
  <c r="AF66" i="45"/>
  <c r="AF68" i="45" s="1"/>
  <c r="AF40" i="45"/>
  <c r="AF47" i="45" s="1"/>
  <c r="J62" i="45"/>
  <c r="W67" i="51"/>
  <c r="W46" i="51"/>
  <c r="H33" i="53"/>
  <c r="Q48" i="45"/>
  <c r="T46" i="45"/>
  <c r="BD17" i="41"/>
  <c r="BD18" i="41" s="1"/>
  <c r="BD20" i="41" s="1"/>
  <c r="BD43" i="41" s="1"/>
  <c r="AN20" i="41"/>
  <c r="AN43" i="41" s="1"/>
  <c r="V17" i="41"/>
  <c r="V18" i="41" s="1"/>
  <c r="V20" i="41" s="1"/>
  <c r="V43" i="41" s="1"/>
  <c r="Q20" i="41"/>
  <c r="Q43" i="41" s="1"/>
  <c r="Q19" i="41"/>
  <c r="Q45" i="41" s="1"/>
  <c r="AA38" i="43"/>
  <c r="AA39" i="43" s="1"/>
  <c r="AA41" i="43" s="1"/>
  <c r="AA45" i="43" s="1"/>
  <c r="AA40" i="43"/>
  <c r="AR66" i="45"/>
  <c r="AR68" i="45" s="1"/>
  <c r="AR38" i="45"/>
  <c r="AR39" i="45" s="1"/>
  <c r="AR41" i="45"/>
  <c r="AR45" i="45" s="1"/>
  <c r="P38" i="45"/>
  <c r="P39" i="45" s="1"/>
  <c r="P41" i="45"/>
  <c r="P45" i="45" s="1"/>
  <c r="P40" i="45"/>
  <c r="X37" i="47"/>
  <c r="X41" i="47" s="1"/>
  <c r="X36" i="47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21" i="35"/>
  <c r="AH17" i="41"/>
  <c r="AH18" i="41" s="1"/>
  <c r="AH20" i="41"/>
  <c r="AH43" i="41" s="1"/>
  <c r="BE46" i="45"/>
  <c r="BE67" i="45"/>
  <c r="AV47" i="45"/>
  <c r="O38" i="45"/>
  <c r="O39" i="45" s="1"/>
  <c r="O41" i="45" s="1"/>
  <c r="O40" i="45"/>
  <c r="W36" i="47"/>
  <c r="W34" i="47"/>
  <c r="W35" i="47" s="1"/>
  <c r="W37" i="47" s="1"/>
  <c r="L28" i="35"/>
  <c r="BD63" i="45"/>
  <c r="P20" i="41"/>
  <c r="P43" i="41" s="1"/>
  <c r="P19" i="41"/>
  <c r="P45" i="41" s="1"/>
  <c r="R48" i="51"/>
  <c r="R63" i="51"/>
  <c r="J60" i="41"/>
  <c r="AK21" i="45"/>
  <c r="AK45" i="45" s="1"/>
  <c r="AK20" i="45"/>
  <c r="AK47" i="45" s="1"/>
  <c r="AW38" i="45"/>
  <c r="AW39" i="45" s="1"/>
  <c r="AW41" i="45" s="1"/>
  <c r="AW40" i="45"/>
  <c r="AA18" i="47"/>
  <c r="AA43" i="47" s="1"/>
  <c r="AA16" i="47"/>
  <c r="AA17" i="47" s="1"/>
  <c r="AA19" i="47"/>
  <c r="AA41" i="47" s="1"/>
  <c r="AA62" i="47"/>
  <c r="AA64" i="47" s="1"/>
  <c r="AO63" i="45"/>
  <c r="Q18" i="43"/>
  <c r="Q19" i="43" s="1"/>
  <c r="Q21" i="43" s="1"/>
  <c r="Q45" i="43" s="1"/>
  <c r="AA47" i="43"/>
  <c r="AF60" i="41"/>
  <c r="AF62" i="41" s="1"/>
  <c r="AF63" i="41" s="1"/>
  <c r="I60" i="41"/>
  <c r="I62" i="41" s="1"/>
  <c r="AU61" i="45"/>
  <c r="Z63" i="47"/>
  <c r="Z42" i="47"/>
  <c r="W19" i="35"/>
  <c r="W20" i="35"/>
  <c r="R64" i="43"/>
  <c r="R65" i="43" s="1"/>
  <c r="U41" i="43"/>
  <c r="S46" i="51"/>
  <c r="S67" i="51"/>
  <c r="AI20" i="45"/>
  <c r="AI47" i="45" s="1"/>
  <c r="AI18" i="45"/>
  <c r="AI19" i="45" s="1"/>
  <c r="AI21" i="45" s="1"/>
  <c r="AI45" i="45" s="1"/>
  <c r="AI66" i="45"/>
  <c r="AI68" i="45" s="1"/>
  <c r="V18" i="45"/>
  <c r="V19" i="45" s="1"/>
  <c r="V21" i="45"/>
  <c r="V45" i="45" s="1"/>
  <c r="V20" i="45"/>
  <c r="V47" i="45" s="1"/>
  <c r="V66" i="45"/>
  <c r="V68" i="45" s="1"/>
  <c r="X62" i="45"/>
  <c r="Y34" i="53"/>
  <c r="Y41" i="53" s="1"/>
  <c r="Y60" i="53"/>
  <c r="Y62" i="53" s="1"/>
  <c r="Y32" i="53"/>
  <c r="Y33" i="53" s="1"/>
  <c r="Y35" i="53" s="1"/>
  <c r="Y39" i="53" s="1"/>
  <c r="O66" i="43"/>
  <c r="O68" i="43" s="1"/>
  <c r="O18" i="43"/>
  <c r="O19" i="43" s="1"/>
  <c r="O21" i="43" s="1"/>
  <c r="O45" i="43" s="1"/>
  <c r="AS18" i="45"/>
  <c r="AS19" i="45" s="1"/>
  <c r="AS21" i="45" s="1"/>
  <c r="AS45" i="45" s="1"/>
  <c r="AS20" i="45"/>
  <c r="AS47" i="45" s="1"/>
  <c r="Y66" i="45"/>
  <c r="Y68" i="45" s="1"/>
  <c r="Y18" i="45"/>
  <c r="Y19" i="45" s="1"/>
  <c r="Y20" i="45"/>
  <c r="Y47" i="45" s="1"/>
  <c r="Y21" i="45"/>
  <c r="Y45" i="45" s="1"/>
  <c r="BB18" i="45"/>
  <c r="BB19" i="45" s="1"/>
  <c r="BB21" i="45" s="1"/>
  <c r="BB45" i="45" s="1"/>
  <c r="AP66" i="45"/>
  <c r="AP68" i="45" s="1"/>
  <c r="AP18" i="45"/>
  <c r="AP19" i="45" s="1"/>
  <c r="AP21" i="45"/>
  <c r="AP45" i="45" s="1"/>
  <c r="R18" i="45"/>
  <c r="R19" i="45" s="1"/>
  <c r="R21" i="45" s="1"/>
  <c r="R45" i="45" s="1"/>
  <c r="R66" i="45"/>
  <c r="R68" i="45" s="1"/>
  <c r="BB38" i="45"/>
  <c r="BB39" i="45" s="1"/>
  <c r="BB41" i="45"/>
  <c r="BB40" i="45"/>
  <c r="BB47" i="45" s="1"/>
  <c r="AB38" i="45"/>
  <c r="AB39" i="45" s="1"/>
  <c r="AB41" i="45"/>
  <c r="U40" i="45"/>
  <c r="U38" i="45"/>
  <c r="U39" i="45" s="1"/>
  <c r="U41" i="45" s="1"/>
  <c r="U45" i="45" s="1"/>
  <c r="AH61" i="45"/>
  <c r="AH62" i="45" s="1"/>
  <c r="AH64" i="45" s="1"/>
  <c r="AH65" i="45" s="1"/>
  <c r="T18" i="47"/>
  <c r="BB20" i="41"/>
  <c r="BB43" i="41" s="1"/>
  <c r="AB20" i="41"/>
  <c r="AB43" i="41" s="1"/>
  <c r="X20" i="41"/>
  <c r="X43" i="41" s="1"/>
  <c r="T20" i="41"/>
  <c r="T43" i="41" s="1"/>
  <c r="BA60" i="41"/>
  <c r="BA62" i="41" s="1"/>
  <c r="BA63" i="41" s="1"/>
  <c r="AC60" i="41"/>
  <c r="U60" i="41"/>
  <c r="BC47" i="45"/>
  <c r="AA40" i="45"/>
  <c r="AA47" i="45" s="1"/>
  <c r="AA38" i="45"/>
  <c r="AA39" i="45" s="1"/>
  <c r="AA41" i="45" s="1"/>
  <c r="J62" i="47"/>
  <c r="J36" i="47"/>
  <c r="J34" i="47"/>
  <c r="Z58" i="47"/>
  <c r="R62" i="5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N18" i="45"/>
  <c r="AN19" i="45" s="1"/>
  <c r="AN21" i="45" s="1"/>
  <c r="AN45" i="45" s="1"/>
  <c r="AN20" i="45"/>
  <c r="AN47" i="45" s="1"/>
  <c r="AB18" i="45"/>
  <c r="AB19" i="45" s="1"/>
  <c r="AB66" i="45"/>
  <c r="AB68" i="45" s="1"/>
  <c r="AB21" i="45"/>
  <c r="AB20" i="45"/>
  <c r="AB47" i="45" s="1"/>
  <c r="P66" i="45"/>
  <c r="P68" i="45" s="1"/>
  <c r="P20" i="45"/>
  <c r="AK62" i="45"/>
  <c r="Y16" i="47"/>
  <c r="Y17" i="47" s="1"/>
  <c r="Y19" i="47" s="1"/>
  <c r="Y41" i="47" s="1"/>
  <c r="Y18" i="47"/>
  <c r="Y43" i="47" s="1"/>
  <c r="AF20" i="41"/>
  <c r="AF43" i="41" s="1"/>
  <c r="AY60" i="41"/>
  <c r="AJ60" i="41"/>
  <c r="U61" i="43"/>
  <c r="AM20" i="45"/>
  <c r="AM47" i="45" s="1"/>
  <c r="AM66" i="45"/>
  <c r="AM68" i="45" s="1"/>
  <c r="AM18" i="45"/>
  <c r="AM19" i="45" s="1"/>
  <c r="AM21" i="45" s="1"/>
  <c r="AM45" i="45" s="1"/>
  <c r="AA18" i="45"/>
  <c r="AA19" i="45" s="1"/>
  <c r="AA66" i="45"/>
  <c r="AA68" i="45" s="1"/>
  <c r="AA21" i="45"/>
  <c r="AA45" i="45" s="1"/>
  <c r="AZ41" i="45"/>
  <c r="T34" i="47"/>
  <c r="T35" i="47" s="1"/>
  <c r="T37" i="47" s="1"/>
  <c r="T41" i="47" s="1"/>
  <c r="T36" i="47"/>
  <c r="AI60" i="41"/>
  <c r="U18" i="43"/>
  <c r="U19" i="43" s="1"/>
  <c r="U21" i="43" s="1"/>
  <c r="U66" i="43"/>
  <c r="U68" i="43" s="1"/>
  <c r="K40" i="43"/>
  <c r="K47" i="43" s="1"/>
  <c r="Z66" i="45"/>
  <c r="Z68" i="45" s="1"/>
  <c r="Z21" i="45"/>
  <c r="Z45" i="45" s="1"/>
  <c r="AL38" i="45"/>
  <c r="AL39" i="45" s="1"/>
  <c r="AL41" i="45"/>
  <c r="AL45" i="45" s="1"/>
  <c r="R40" i="45"/>
  <c r="R47" i="45" s="1"/>
  <c r="R38" i="45"/>
  <c r="R39" i="45" s="1"/>
  <c r="R41" i="45" s="1"/>
  <c r="L66" i="45"/>
  <c r="L68" i="45" s="1"/>
  <c r="L41" i="45"/>
  <c r="L45" i="45" s="1"/>
  <c r="L38" i="45"/>
  <c r="L39" i="45" s="1"/>
  <c r="O4" i="4"/>
  <c r="AR47" i="45"/>
  <c r="T21" i="43"/>
  <c r="T45" i="43" s="1"/>
  <c r="T66" i="43"/>
  <c r="T68" i="43" s="1"/>
  <c r="AW20" i="45"/>
  <c r="AW47" i="45" s="1"/>
  <c r="AW18" i="45"/>
  <c r="AW19" i="45" s="1"/>
  <c r="AW21" i="45" s="1"/>
  <c r="K38" i="45"/>
  <c r="K39" i="45" s="1"/>
  <c r="K41" i="45" s="1"/>
  <c r="K45" i="45" s="1"/>
  <c r="K66" i="45"/>
  <c r="K68" i="45" s="1"/>
  <c r="M58" i="47"/>
  <c r="M60" i="47" s="1"/>
  <c r="M61" i="47" s="1"/>
  <c r="M214" i="37"/>
  <c r="N214" i="37" s="1"/>
  <c r="W40" i="43"/>
  <c r="W47" i="43" s="1"/>
  <c r="U62" i="43"/>
  <c r="BC21" i="45"/>
  <c r="BC45" i="45" s="1"/>
  <c r="AJ18" i="45"/>
  <c r="AJ19" i="45" s="1"/>
  <c r="AJ21" i="45"/>
  <c r="AJ45" i="45" s="1"/>
  <c r="BA20" i="45"/>
  <c r="BA47" i="45" s="1"/>
  <c r="BA66" i="45"/>
  <c r="BA68" i="45" s="1"/>
  <c r="BA18" i="45"/>
  <c r="BA19" i="45" s="1"/>
  <c r="BA21" i="45" s="1"/>
  <c r="Q18" i="45"/>
  <c r="Q19" i="45" s="1"/>
  <c r="Q21" i="45" s="1"/>
  <c r="Q45" i="45" s="1"/>
  <c r="Z41" i="45"/>
  <c r="Z40" i="45"/>
  <c r="Z47" i="45" s="1"/>
  <c r="O62" i="47"/>
  <c r="O64" i="47" s="1"/>
  <c r="V21" i="43"/>
  <c r="AQ20" i="45"/>
  <c r="AQ47" i="45" s="1"/>
  <c r="AQ21" i="45"/>
  <c r="AQ45" i="45" s="1"/>
  <c r="AQ66" i="45"/>
  <c r="AQ68" i="45" s="1"/>
  <c r="U47" i="45"/>
  <c r="L16" i="47"/>
  <c r="L17" i="47" s="1"/>
  <c r="L19" i="47" s="1"/>
  <c r="L41" i="47" s="1"/>
  <c r="L18" i="47"/>
  <c r="L43" i="47" s="1"/>
  <c r="T58" i="47"/>
  <c r="T61" i="51"/>
  <c r="K20" i="63"/>
  <c r="L20" i="63" s="1"/>
  <c r="L28" i="63" s="1"/>
  <c r="L5" i="66"/>
  <c r="K117" i="40"/>
  <c r="U61" i="45"/>
  <c r="U62" i="45" s="1"/>
  <c r="AZ62" i="45"/>
  <c r="K18" i="47"/>
  <c r="K16" i="47"/>
  <c r="S62" i="51"/>
  <c r="S64" i="51" s="1"/>
  <c r="S65" i="51" s="1"/>
  <c r="S32" i="53"/>
  <c r="S33" i="53" s="1"/>
  <c r="S35" i="53" s="1"/>
  <c r="S60" i="53"/>
  <c r="S62" i="53" s="1"/>
  <c r="G62" i="53" s="1"/>
  <c r="J8" i="39" s="1"/>
  <c r="L35" i="53"/>
  <c r="Z55" i="53"/>
  <c r="W62" i="43"/>
  <c r="AX66" i="45"/>
  <c r="AX68" i="45" s="1"/>
  <c r="AX20" i="45"/>
  <c r="AX47" i="45" s="1"/>
  <c r="W16" i="47"/>
  <c r="W17" i="47" s="1"/>
  <c r="W19" i="47"/>
  <c r="W18" i="47"/>
  <c r="W43" i="47" s="1"/>
  <c r="J62" i="51"/>
  <c r="M42" i="37"/>
  <c r="N42" i="37" s="1"/>
  <c r="M283" i="37"/>
  <c r="N283" i="37" s="1"/>
  <c r="M224" i="37"/>
  <c r="N224" i="37" s="1"/>
  <c r="M280" i="37"/>
  <c r="N280" i="37" s="1"/>
  <c r="M276" i="37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J12" i="36"/>
  <c r="G12" i="36"/>
  <c r="V60" i="41"/>
  <c r="AH38" i="45"/>
  <c r="AH39" i="45" s="1"/>
  <c r="AH41" i="45" s="1"/>
  <c r="AH45" i="45" s="1"/>
  <c r="AH66" i="45"/>
  <c r="AH68" i="45" s="1"/>
  <c r="V41" i="45"/>
  <c r="V40" i="45"/>
  <c r="BE62" i="45"/>
  <c r="BE64" i="45" s="1"/>
  <c r="BE65" i="45" s="1"/>
  <c r="M288" i="37"/>
  <c r="N288" i="37" s="1"/>
  <c r="M284" i="37"/>
  <c r="N284" i="37" s="1"/>
  <c r="V59" i="41"/>
  <c r="J59" i="41"/>
  <c r="AK60" i="41"/>
  <c r="AK62" i="41" s="1"/>
  <c r="AK63" i="41" s="1"/>
  <c r="AE20" i="45"/>
  <c r="AE47" i="45" s="1"/>
  <c r="AE18" i="45"/>
  <c r="AE19" i="45" s="1"/>
  <c r="AE21" i="45"/>
  <c r="AE45" i="45" s="1"/>
  <c r="S20" i="45"/>
  <c r="S47" i="45" s="1"/>
  <c r="S66" i="45"/>
  <c r="S68" i="45" s="1"/>
  <c r="BC41" i="45"/>
  <c r="O34" i="47"/>
  <c r="O35" i="47" s="1"/>
  <c r="O36" i="47"/>
  <c r="O43" i="47" s="1"/>
  <c r="O37" i="47"/>
  <c r="O41" i="47" s="1"/>
  <c r="U16" i="47"/>
  <c r="U17" i="47" s="1"/>
  <c r="U19" i="47" s="1"/>
  <c r="U41" i="47" s="1"/>
  <c r="L15" i="53"/>
  <c r="L16" i="53" s="1"/>
  <c r="L18" i="53" s="1"/>
  <c r="L39" i="53" s="1"/>
  <c r="L17" i="53"/>
  <c r="L41" i="53" s="1"/>
  <c r="M175" i="37"/>
  <c r="N175" i="37" s="1"/>
  <c r="M171" i="37"/>
  <c r="N171" i="37" s="1"/>
  <c r="M167" i="37"/>
  <c r="K15" i="53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L66" i="74"/>
  <c r="L69" i="74" s="1"/>
  <c r="K69" i="74"/>
  <c r="K24" i="74"/>
  <c r="K17" i="53"/>
  <c r="K41" i="53" s="1"/>
  <c r="J38" i="45"/>
  <c r="J39" i="45" s="1"/>
  <c r="J41" i="45"/>
  <c r="M56" i="53"/>
  <c r="M107" i="37"/>
  <c r="N107" i="37" s="1"/>
  <c r="Y61" i="43"/>
  <c r="Y62" i="43" s="1"/>
  <c r="M62" i="45"/>
  <c r="M64" i="4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K34" i="38"/>
  <c r="K73" i="38"/>
  <c r="M100" i="37"/>
  <c r="N100" i="37" s="1"/>
  <c r="M219" i="37"/>
  <c r="M343" i="37"/>
  <c r="AU21" i="45"/>
  <c r="AU45" i="45" s="1"/>
  <c r="AD38" i="45"/>
  <c r="AD39" i="45" s="1"/>
  <c r="AD41" i="45" s="1"/>
  <c r="X18" i="47"/>
  <c r="S18" i="53"/>
  <c r="G14" i="8"/>
  <c r="M26" i="58"/>
  <c r="M12" i="37"/>
  <c r="N12" i="37" s="1"/>
  <c r="M65" i="37"/>
  <c r="M363" i="37"/>
  <c r="N363" i="37" s="1"/>
  <c r="M385" i="37"/>
  <c r="N385" i="37" s="1"/>
  <c r="AK59" i="41"/>
  <c r="K66" i="43"/>
  <c r="K68" i="43" s="1"/>
  <c r="AX38" i="45"/>
  <c r="AX39" i="45" s="1"/>
  <c r="AX41" i="45" s="1"/>
  <c r="AX45" i="45" s="1"/>
  <c r="AV62" i="45"/>
  <c r="S62" i="45"/>
  <c r="N58" i="47"/>
  <c r="K53" i="38"/>
  <c r="L53" i="38" s="1"/>
  <c r="M129" i="37"/>
  <c r="M360" i="37"/>
  <c r="N360" i="37" s="1"/>
  <c r="X59" i="41"/>
  <c r="X60" i="41" s="1"/>
  <c r="X62" i="41" s="1"/>
  <c r="X63" i="41" s="1"/>
  <c r="S60" i="41"/>
  <c r="Z32" i="53"/>
  <c r="Z33" i="53" s="1"/>
  <c r="Z35" i="53"/>
  <c r="Z39" i="53" s="1"/>
  <c r="T34" i="53"/>
  <c r="T32" i="53"/>
  <c r="T33" i="53" s="1"/>
  <c r="T35" i="53"/>
  <c r="T39" i="53" s="1"/>
  <c r="AL123" i="35"/>
  <c r="AL124" i="35" s="1"/>
  <c r="AL125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K52" i="38"/>
  <c r="K91" i="38"/>
  <c r="M71" i="37"/>
  <c r="N71" i="37" s="1"/>
  <c r="M157" i="37"/>
  <c r="N157" i="37" s="1"/>
  <c r="M10" i="37"/>
  <c r="M47" i="37"/>
  <c r="N47" i="37" s="1"/>
  <c r="M322" i="37"/>
  <c r="M390" i="37"/>
  <c r="N390" i="37" s="1"/>
  <c r="M458" i="37"/>
  <c r="N458" i="37" s="1"/>
  <c r="W7" i="35"/>
  <c r="I36" i="35" s="1"/>
  <c r="L20" i="33" s="1"/>
  <c r="X7" i="35"/>
  <c r="I35" i="35" s="1"/>
  <c r="H20" i="33" s="1"/>
  <c r="K12" i="63"/>
  <c r="AL186" i="35"/>
  <c r="AL187" i="35" s="1"/>
  <c r="AL188" i="35" s="1"/>
  <c r="M416" i="37"/>
  <c r="N416" i="37" s="1"/>
  <c r="M387" i="37"/>
  <c r="N387" i="37" s="1"/>
  <c r="AL189" i="35"/>
  <c r="K9" i="58"/>
  <c r="M378" i="37"/>
  <c r="M328" i="37"/>
  <c r="N328" i="37" s="1"/>
  <c r="M331" i="37"/>
  <c r="N331" i="37" s="1"/>
  <c r="G44" i="75"/>
  <c r="K9" i="39" s="1"/>
  <c r="M451" i="37"/>
  <c r="N451" i="37" s="1"/>
  <c r="N466" i="37" s="1"/>
  <c r="L79" i="74" s="1"/>
  <c r="K79" i="74" s="1"/>
  <c r="K47" i="8" s="1"/>
  <c r="L81" i="74"/>
  <c r="L84" i="74" s="1"/>
  <c r="M39" i="75"/>
  <c r="M40" i="75" s="1"/>
  <c r="M42" i="75" s="1"/>
  <c r="G9" i="75"/>
  <c r="N40" i="63"/>
  <c r="N29" i="63"/>
  <c r="H18" i="8" s="1"/>
  <c r="K82" i="74"/>
  <c r="L82" i="74" s="1"/>
  <c r="W40" i="75"/>
  <c r="W42" i="75" s="1"/>
  <c r="M452" i="37"/>
  <c r="N452" i="37" s="1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K15" i="74"/>
  <c r="K27" i="74"/>
  <c r="N32" i="78"/>
  <c r="K25" i="74"/>
  <c r="K37" i="74"/>
  <c r="K46" i="74"/>
  <c r="E32" i="78"/>
  <c r="E33" i="78"/>
  <c r="AC30" i="78"/>
  <c r="AC32" i="78" s="1"/>
  <c r="Z32" i="78"/>
  <c r="K11" i="74"/>
  <c r="K18" i="74"/>
  <c r="K35" i="74"/>
  <c r="R67" i="45" l="1"/>
  <c r="R46" i="45"/>
  <c r="K48" i="43"/>
  <c r="K63" i="43"/>
  <c r="U46" i="45"/>
  <c r="U67" i="45"/>
  <c r="BB46" i="45"/>
  <c r="BB67" i="45"/>
  <c r="O44" i="41"/>
  <c r="O65" i="41"/>
  <c r="AM46" i="45"/>
  <c r="AM67" i="45"/>
  <c r="V44" i="41"/>
  <c r="V65" i="41"/>
  <c r="BE44" i="41"/>
  <c r="BE65" i="41"/>
  <c r="BE47" i="41"/>
  <c r="AH67" i="45"/>
  <c r="AH46" i="45"/>
  <c r="AZ46" i="45"/>
  <c r="AZ67" i="45"/>
  <c r="Q67" i="43"/>
  <c r="Q46" i="43"/>
  <c r="T46" i="41"/>
  <c r="T61" i="41"/>
  <c r="AA46" i="43"/>
  <c r="AA67" i="43"/>
  <c r="AX46" i="45"/>
  <c r="AX67" i="45"/>
  <c r="AN67" i="45"/>
  <c r="AN46" i="45"/>
  <c r="L49" i="8"/>
  <c r="U63" i="47"/>
  <c r="U42" i="47"/>
  <c r="Q67" i="45"/>
  <c r="Q46" i="45"/>
  <c r="AD46" i="45"/>
  <c r="AD67" i="45"/>
  <c r="AY44" i="41"/>
  <c r="AY65" i="41"/>
  <c r="AY47" i="41"/>
  <c r="J36" i="8"/>
  <c r="BB63" i="45"/>
  <c r="BB48" i="45"/>
  <c r="P67" i="45"/>
  <c r="P46" i="45"/>
  <c r="AL67" i="45"/>
  <c r="AL46" i="45"/>
  <c r="AQ44" i="41"/>
  <c r="AQ65" i="41"/>
  <c r="AQ47" i="41"/>
  <c r="L63" i="47"/>
  <c r="L42" i="47"/>
  <c r="BC44" i="41"/>
  <c r="BC65" i="41"/>
  <c r="T63" i="47"/>
  <c r="T42" i="47"/>
  <c r="K46" i="45"/>
  <c r="K67" i="45"/>
  <c r="Y57" i="53"/>
  <c r="Y42" i="53"/>
  <c r="AI46" i="45"/>
  <c r="AI67" i="45"/>
  <c r="M44" i="41"/>
  <c r="M65" i="41"/>
  <c r="J67" i="43"/>
  <c r="J46" i="43"/>
  <c r="U61" i="41"/>
  <c r="U46" i="41"/>
  <c r="AJ44" i="41"/>
  <c r="AJ65" i="41"/>
  <c r="L57" i="53"/>
  <c r="L42" i="53"/>
  <c r="W59" i="47"/>
  <c r="W44" i="47"/>
  <c r="AA67" i="45"/>
  <c r="AA46" i="45"/>
  <c r="Q46" i="41"/>
  <c r="Q61" i="41"/>
  <c r="P48" i="43"/>
  <c r="P63" i="43"/>
  <c r="K60" i="52"/>
  <c r="L18" i="74"/>
  <c r="L34" i="38"/>
  <c r="L43" i="38" s="1"/>
  <c r="L138" i="44" s="1"/>
  <c r="K138" i="44" s="1"/>
  <c r="F46" i="8" s="1"/>
  <c r="K43" i="38"/>
  <c r="X63" i="47"/>
  <c r="X42" i="47"/>
  <c r="AV67" i="45"/>
  <c r="AV46" i="45"/>
  <c r="N60" i="47"/>
  <c r="N61" i="47"/>
  <c r="J64" i="45"/>
  <c r="J65" i="45"/>
  <c r="Q60" i="47"/>
  <c r="Q61" i="47" s="1"/>
  <c r="G64" i="41"/>
  <c r="D9" i="39" s="1"/>
  <c r="L11" i="74"/>
  <c r="L12" i="63"/>
  <c r="L15" i="63" s="1"/>
  <c r="L40" i="63" s="1"/>
  <c r="K15" i="63"/>
  <c r="K43" i="47"/>
  <c r="G18" i="47"/>
  <c r="G44" i="47" s="1"/>
  <c r="AF67" i="45"/>
  <c r="AF46" i="45"/>
  <c r="I44" i="41"/>
  <c r="I65" i="41"/>
  <c r="I47" i="41"/>
  <c r="V63" i="43"/>
  <c r="V48" i="43"/>
  <c r="O46" i="41"/>
  <c r="O61" i="41"/>
  <c r="N442" i="37"/>
  <c r="L79" i="52" s="1"/>
  <c r="K79" i="52" s="1"/>
  <c r="J47" i="8" s="1"/>
  <c r="M62" i="41"/>
  <c r="M63" i="41"/>
  <c r="G20" i="8"/>
  <c r="N37" i="33" s="1"/>
  <c r="R53" i="74"/>
  <c r="G30" i="75"/>
  <c r="AX63" i="45"/>
  <c r="AX48" i="45"/>
  <c r="D46" i="43"/>
  <c r="D42" i="47"/>
  <c r="D46" i="45"/>
  <c r="D46" i="51"/>
  <c r="D26" i="49"/>
  <c r="D44" i="41"/>
  <c r="BC47" i="41" s="1"/>
  <c r="D40" i="53"/>
  <c r="V46" i="45"/>
  <c r="V67" i="45"/>
  <c r="AI43" i="41"/>
  <c r="AU44" i="41"/>
  <c r="AU65" i="41"/>
  <c r="AU47" i="41"/>
  <c r="L62" i="41"/>
  <c r="L63" i="41" s="1"/>
  <c r="G17" i="53"/>
  <c r="G42" i="53" s="1"/>
  <c r="K120" i="40"/>
  <c r="L117" i="40"/>
  <c r="L120" i="40" s="1"/>
  <c r="AM48" i="45"/>
  <c r="AM63" i="45"/>
  <c r="X44" i="41"/>
  <c r="X65" i="41"/>
  <c r="X47" i="41"/>
  <c r="AS63" i="45"/>
  <c r="AS48" i="45"/>
  <c r="AO44" i="41"/>
  <c r="AO65" i="41"/>
  <c r="AZ48" i="45"/>
  <c r="AZ63" i="45"/>
  <c r="AU46" i="41"/>
  <c r="AU61" i="41"/>
  <c r="Z46" i="41"/>
  <c r="Z61" i="41"/>
  <c r="AR7" i="35"/>
  <c r="N276" i="37"/>
  <c r="N294" i="37" s="1"/>
  <c r="N318" i="37" s="1"/>
  <c r="L79" i="46" s="1"/>
  <c r="K79" i="46" s="1"/>
  <c r="G47" i="8" s="1"/>
  <c r="M294" i="37"/>
  <c r="M318" i="37" s="1"/>
  <c r="L10" i="66"/>
  <c r="L21" i="66" s="1"/>
  <c r="M5" i="66"/>
  <c r="M10" i="66" s="1"/>
  <c r="W63" i="43"/>
  <c r="W48" i="43"/>
  <c r="U45" i="43"/>
  <c r="AB48" i="45"/>
  <c r="AB63" i="45"/>
  <c r="J35" i="47"/>
  <c r="G34" i="47"/>
  <c r="AB65" i="41"/>
  <c r="AB44" i="41"/>
  <c r="AB47" i="41"/>
  <c r="AS67" i="45"/>
  <c r="AS46" i="45"/>
  <c r="AA44" i="47"/>
  <c r="AA59" i="47"/>
  <c r="I19" i="43"/>
  <c r="G18" i="43"/>
  <c r="AO46" i="41"/>
  <c r="AO61" i="41"/>
  <c r="P63" i="47"/>
  <c r="P42" i="47"/>
  <c r="M58" i="53"/>
  <c r="M59" i="53" s="1"/>
  <c r="N64" i="51"/>
  <c r="N65" i="51"/>
  <c r="AT44" i="41"/>
  <c r="AT65" i="41"/>
  <c r="AU64" i="45"/>
  <c r="AU65" i="45"/>
  <c r="AL62" i="41"/>
  <c r="AL63" i="41"/>
  <c r="Z44" i="41"/>
  <c r="Z47" i="41"/>
  <c r="Z65" i="41"/>
  <c r="AI62" i="41"/>
  <c r="AI63" i="41"/>
  <c r="AX62" i="41"/>
  <c r="AX63" i="41"/>
  <c r="K49" i="74"/>
  <c r="I36" i="8"/>
  <c r="AC46" i="41"/>
  <c r="AC61" i="41"/>
  <c r="L138" i="40"/>
  <c r="K138" i="40" s="1"/>
  <c r="D46" i="8" s="1"/>
  <c r="Z46" i="45"/>
  <c r="Z67" i="45"/>
  <c r="Y63" i="45"/>
  <c r="Y48" i="45"/>
  <c r="Q48" i="43"/>
  <c r="Q63" i="43"/>
  <c r="O40" i="53"/>
  <c r="O61" i="53"/>
  <c r="O43" i="53"/>
  <c r="AN44" i="41"/>
  <c r="AN65" i="41"/>
  <c r="Y48" i="43"/>
  <c r="Y63" i="43"/>
  <c r="AD48" i="45"/>
  <c r="AD63" i="45"/>
  <c r="P44" i="41"/>
  <c r="P65" i="41"/>
  <c r="E35" i="78"/>
  <c r="F33" i="78"/>
  <c r="J64" i="51"/>
  <c r="G64" i="51" s="1"/>
  <c r="I4" i="39" s="1"/>
  <c r="J65" i="51"/>
  <c r="G63" i="51"/>
  <c r="I6" i="39" s="1"/>
  <c r="Z48" i="45"/>
  <c r="Z63" i="45"/>
  <c r="L67" i="45"/>
  <c r="L46" i="45"/>
  <c r="AB45" i="45"/>
  <c r="BB44" i="41"/>
  <c r="BB65" i="41"/>
  <c r="BB47" i="41"/>
  <c r="O67" i="43"/>
  <c r="O46" i="43"/>
  <c r="AN7" i="35"/>
  <c r="P45" i="43"/>
  <c r="O47" i="45"/>
  <c r="G20" i="45"/>
  <c r="G48" i="45" s="1"/>
  <c r="U65" i="51"/>
  <c r="U64" i="51"/>
  <c r="AH46" i="41"/>
  <c r="AH61" i="41"/>
  <c r="G32" i="53"/>
  <c r="AW44" i="41"/>
  <c r="AW65" i="41"/>
  <c r="L65" i="41"/>
  <c r="L44" i="41"/>
  <c r="L64" i="45"/>
  <c r="L65" i="45"/>
  <c r="J45" i="45"/>
  <c r="E36" i="8"/>
  <c r="L49" i="74"/>
  <c r="K42" i="53"/>
  <c r="K57" i="53"/>
  <c r="AA63" i="43"/>
  <c r="AA48" i="43"/>
  <c r="AF48" i="45"/>
  <c r="AF63" i="45"/>
  <c r="AG46" i="41"/>
  <c r="AG61" i="41"/>
  <c r="R60" i="47"/>
  <c r="R61" i="47" s="1"/>
  <c r="J62" i="41"/>
  <c r="J63" i="41"/>
  <c r="V58" i="53"/>
  <c r="V59" i="53"/>
  <c r="N129" i="37"/>
  <c r="N138" i="37" s="1"/>
  <c r="N162" i="37" s="1"/>
  <c r="M138" i="37"/>
  <c r="M162" i="37" s="1"/>
  <c r="L24" i="74"/>
  <c r="BA63" i="45"/>
  <c r="BA48" i="45"/>
  <c r="Y44" i="47"/>
  <c r="Y59" i="47"/>
  <c r="AV48" i="45"/>
  <c r="AV63" i="45"/>
  <c r="Q44" i="41"/>
  <c r="Q65" i="41"/>
  <c r="AV44" i="41"/>
  <c r="AV65" i="41"/>
  <c r="N32" i="33"/>
  <c r="R52" i="74"/>
  <c r="G29" i="75"/>
  <c r="I38" i="43"/>
  <c r="I40" i="43"/>
  <c r="G40" i="43" s="1"/>
  <c r="G31" i="43"/>
  <c r="AV46" i="41"/>
  <c r="AV61" i="41"/>
  <c r="AP64" i="45"/>
  <c r="AP65" i="45" s="1"/>
  <c r="AW46" i="41"/>
  <c r="AW61" i="41"/>
  <c r="G39" i="41"/>
  <c r="O63" i="47"/>
  <c r="O42" i="47"/>
  <c r="AR48" i="45"/>
  <c r="AR63" i="45"/>
  <c r="T44" i="41"/>
  <c r="T65" i="41"/>
  <c r="AA42" i="47"/>
  <c r="AA63" i="47"/>
  <c r="AQ46" i="41"/>
  <c r="AQ61" i="41"/>
  <c r="AQ7" i="35"/>
  <c r="M8" i="39" s="1"/>
  <c r="O59" i="47"/>
  <c r="O44" i="47"/>
  <c r="V45" i="43"/>
  <c r="AH44" i="41"/>
  <c r="AH65" i="41"/>
  <c r="AH47" i="41"/>
  <c r="I66" i="43"/>
  <c r="AS46" i="41"/>
  <c r="AS61" i="41"/>
  <c r="L46" i="74"/>
  <c r="L37" i="74"/>
  <c r="M393" i="37"/>
  <c r="M394" i="37" s="1"/>
  <c r="N378" i="37"/>
  <c r="N393" i="37" s="1"/>
  <c r="N394" i="37" s="1"/>
  <c r="L79" i="50" s="1"/>
  <c r="K79" i="50" s="1"/>
  <c r="I47" i="8" s="1"/>
  <c r="Z61" i="53"/>
  <c r="Z40" i="53"/>
  <c r="Z43" i="53"/>
  <c r="J43" i="47"/>
  <c r="G36" i="47"/>
  <c r="T43" i="47"/>
  <c r="AP46" i="45"/>
  <c r="AP67" i="45"/>
  <c r="AO7" i="35"/>
  <c r="H35" i="53"/>
  <c r="G33" i="53"/>
  <c r="H57" i="53"/>
  <c r="H42" i="53"/>
  <c r="P44" i="47"/>
  <c r="P59" i="47"/>
  <c r="N58" i="53"/>
  <c r="N59" i="53"/>
  <c r="F36" i="8"/>
  <c r="AM44" i="41"/>
  <c r="AM65" i="41"/>
  <c r="AJ45" i="41"/>
  <c r="S62" i="41"/>
  <c r="S63" i="41"/>
  <c r="H46" i="51"/>
  <c r="H49" i="51"/>
  <c r="H67" i="51"/>
  <c r="G67" i="51" s="1"/>
  <c r="I7" i="39" s="1"/>
  <c r="G45" i="51"/>
  <c r="D10" i="36" s="1"/>
  <c r="D30" i="36" s="1"/>
  <c r="L57" i="74"/>
  <c r="L60" i="74" s="1"/>
  <c r="K60" i="74"/>
  <c r="L35" i="74"/>
  <c r="K82" i="38"/>
  <c r="L73" i="38"/>
  <c r="L82" i="38" s="1"/>
  <c r="L78" i="50" s="1"/>
  <c r="K78" i="50" s="1"/>
  <c r="I46" i="8" s="1"/>
  <c r="AE63" i="45"/>
  <c r="AE48" i="45"/>
  <c r="AW63" i="45"/>
  <c r="AW48" i="45"/>
  <c r="AT67" i="45"/>
  <c r="AT46" i="45"/>
  <c r="G40" i="45"/>
  <c r="AA44" i="41"/>
  <c r="AA65" i="41"/>
  <c r="K95" i="38"/>
  <c r="L91" i="38"/>
  <c r="L95" i="38" s="1"/>
  <c r="L78" i="52" s="1"/>
  <c r="K78" i="52" s="1"/>
  <c r="J46" i="8" s="1"/>
  <c r="M466" i="37"/>
  <c r="G38" i="41"/>
  <c r="AC67" i="45"/>
  <c r="AC46" i="45"/>
  <c r="G66" i="45"/>
  <c r="F9" i="39" s="1"/>
  <c r="H68" i="45"/>
  <c r="G68" i="45" s="1"/>
  <c r="F8" i="39" s="1"/>
  <c r="AO64" i="45"/>
  <c r="AO65" i="45"/>
  <c r="W62" i="41"/>
  <c r="W63" i="41"/>
  <c r="AB62" i="41"/>
  <c r="AB63" i="41"/>
  <c r="AQ46" i="45"/>
  <c r="AQ67" i="45"/>
  <c r="H65" i="43"/>
  <c r="S39" i="53"/>
  <c r="BC67" i="45"/>
  <c r="BC46" i="45"/>
  <c r="BD65" i="41"/>
  <c r="BD47" i="41"/>
  <c r="BD44" i="41"/>
  <c r="I47" i="43"/>
  <c r="G20" i="43"/>
  <c r="G48" i="43" s="1"/>
  <c r="P58" i="53"/>
  <c r="P59" i="53" s="1"/>
  <c r="AP7" i="35"/>
  <c r="M7" i="39" s="1"/>
  <c r="O19" i="45"/>
  <c r="G18" i="45"/>
  <c r="AT61" i="41"/>
  <c r="AT46" i="41"/>
  <c r="I57" i="53"/>
  <c r="I42" i="53"/>
  <c r="AS7" i="35"/>
  <c r="T41" i="53"/>
  <c r="T43" i="53" s="1"/>
  <c r="G34" i="53"/>
  <c r="N322" i="37"/>
  <c r="N332" i="37" s="1"/>
  <c r="M332" i="37"/>
  <c r="AU46" i="45"/>
  <c r="AU67" i="45"/>
  <c r="K16" i="53"/>
  <c r="G15" i="53"/>
  <c r="L25" i="74"/>
  <c r="L9" i="58"/>
  <c r="L15" i="58" s="1"/>
  <c r="K15" i="58"/>
  <c r="M345" i="37"/>
  <c r="N343" i="37"/>
  <c r="N345" i="37" s="1"/>
  <c r="M216" i="37"/>
  <c r="N167" i="37"/>
  <c r="N216" i="37" s="1"/>
  <c r="S48" i="45"/>
  <c r="S63" i="45"/>
  <c r="J64" i="47"/>
  <c r="G64" i="47" s="1"/>
  <c r="G8" i="39" s="1"/>
  <c r="G62" i="47"/>
  <c r="G9" i="39" s="1"/>
  <c r="AI48" i="45"/>
  <c r="AI63" i="45"/>
  <c r="AY48" i="45"/>
  <c r="AY63" i="45"/>
  <c r="G60" i="53"/>
  <c r="J9" i="39" s="1"/>
  <c r="V46" i="41"/>
  <c r="V61" i="41"/>
  <c r="BE61" i="41"/>
  <c r="BE46" i="41"/>
  <c r="Z64" i="43"/>
  <c r="Z65" i="43" s="1"/>
  <c r="L64" i="51"/>
  <c r="L65" i="51"/>
  <c r="AP62" i="41"/>
  <c r="AP63" i="41"/>
  <c r="T64" i="43"/>
  <c r="T65" i="43" s="1"/>
  <c r="AG64" i="45"/>
  <c r="AG65" i="45" s="1"/>
  <c r="X64" i="45"/>
  <c r="X65" i="45"/>
  <c r="D36" i="8"/>
  <c r="BC48" i="45"/>
  <c r="BC63" i="45"/>
  <c r="AY46" i="41"/>
  <c r="AY61" i="41"/>
  <c r="L32" i="52"/>
  <c r="L49" i="52" s="1"/>
  <c r="K17" i="47"/>
  <c r="G16" i="47"/>
  <c r="R64" i="51"/>
  <c r="R65" i="51" s="1"/>
  <c r="AJ67" i="45"/>
  <c r="AJ46" i="45"/>
  <c r="Y62" i="41"/>
  <c r="Y63" i="41"/>
  <c r="Z60" i="47"/>
  <c r="Z61" i="47"/>
  <c r="P46" i="41"/>
  <c r="P61" i="41"/>
  <c r="T40" i="53"/>
  <c r="T61" i="53"/>
  <c r="BD64" i="45"/>
  <c r="BD65" i="45" s="1"/>
  <c r="Z64" i="51"/>
  <c r="Z65" i="51"/>
  <c r="AA46" i="41"/>
  <c r="AA61" i="41"/>
  <c r="AJ64" i="45"/>
  <c r="AJ65" i="45" s="1"/>
  <c r="N79" i="46"/>
  <c r="P467" i="37"/>
  <c r="H17" i="8" s="1"/>
  <c r="H20" i="8" s="1"/>
  <c r="G37" i="33" s="1"/>
  <c r="AX44" i="41"/>
  <c r="AX65" i="41"/>
  <c r="Q58" i="53"/>
  <c r="Q59" i="53"/>
  <c r="L109" i="40"/>
  <c r="L15" i="74"/>
  <c r="N65" i="37"/>
  <c r="N113" i="37" s="1"/>
  <c r="M113" i="37"/>
  <c r="U48" i="43"/>
  <c r="U63" i="43"/>
  <c r="N63" i="43"/>
  <c r="N48" i="43"/>
  <c r="AE62" i="41"/>
  <c r="AE63" i="41"/>
  <c r="L61" i="53"/>
  <c r="L40" i="53"/>
  <c r="L43" i="53"/>
  <c r="W41" i="47"/>
  <c r="U48" i="45"/>
  <c r="U63" i="45"/>
  <c r="H47" i="45"/>
  <c r="Y46" i="45"/>
  <c r="Y67" i="45"/>
  <c r="AR62" i="41"/>
  <c r="AR63" i="41"/>
  <c r="K29" i="63"/>
  <c r="Q3" i="35"/>
  <c r="L52" i="38"/>
  <c r="L56" i="38" s="1"/>
  <c r="L78" i="46" s="1"/>
  <c r="K78" i="46" s="1"/>
  <c r="G46" i="8" s="1"/>
  <c r="K56" i="38"/>
  <c r="Y63" i="47"/>
  <c r="Y42" i="47"/>
  <c r="D44" i="47"/>
  <c r="D42" i="53"/>
  <c r="D24" i="49"/>
  <c r="G27" i="49" s="1"/>
  <c r="F9" i="36" s="1"/>
  <c r="D46" i="41"/>
  <c r="AN47" i="41" s="1"/>
  <c r="D48" i="45"/>
  <c r="D48" i="43"/>
  <c r="D48" i="51"/>
  <c r="T67" i="43"/>
  <c r="T46" i="43"/>
  <c r="V63" i="45"/>
  <c r="V48" i="45"/>
  <c r="AC48" i="45"/>
  <c r="AC63" i="45"/>
  <c r="BC62" i="41"/>
  <c r="BC63" i="41"/>
  <c r="AQ63" i="45"/>
  <c r="AQ48" i="45"/>
  <c r="P47" i="45"/>
  <c r="BD46" i="41"/>
  <c r="BD61" i="41"/>
  <c r="X43" i="47"/>
  <c r="AR67" i="45"/>
  <c r="AR46" i="45"/>
  <c r="M60" i="37"/>
  <c r="M114" i="37" s="1"/>
  <c r="N10" i="37"/>
  <c r="N60" i="37" s="1"/>
  <c r="M269" i="37"/>
  <c r="N219" i="37"/>
  <c r="N269" i="37" s="1"/>
  <c r="AE46" i="45"/>
  <c r="AE67" i="45"/>
  <c r="AF44" i="41"/>
  <c r="AF65" i="41"/>
  <c r="AN63" i="45"/>
  <c r="AN48" i="45"/>
  <c r="Y61" i="53"/>
  <c r="Y40" i="53"/>
  <c r="Y43" i="53"/>
  <c r="AK63" i="45"/>
  <c r="AK48" i="45"/>
  <c r="H46" i="41"/>
  <c r="H61" i="41"/>
  <c r="K45" i="41"/>
  <c r="G19" i="41"/>
  <c r="G46" i="41" s="1"/>
  <c r="I40" i="8"/>
  <c r="F19" i="8"/>
  <c r="D19" i="8" s="1"/>
  <c r="AS44" i="41"/>
  <c r="AS47" i="41"/>
  <c r="AS65" i="41"/>
  <c r="Y65" i="41"/>
  <c r="Y44" i="41"/>
  <c r="L27" i="74"/>
  <c r="K84" i="74"/>
  <c r="K49" i="8" s="1"/>
  <c r="L44" i="47"/>
  <c r="L59" i="47"/>
  <c r="BA45" i="45"/>
  <c r="AW45" i="45"/>
  <c r="R63" i="45"/>
  <c r="R48" i="45"/>
  <c r="AA48" i="45"/>
  <c r="AA63" i="45"/>
  <c r="AK67" i="45"/>
  <c r="AK46" i="45"/>
  <c r="L31" i="74"/>
  <c r="AY46" i="45"/>
  <c r="AY67" i="45"/>
  <c r="K18" i="41"/>
  <c r="G17" i="41"/>
  <c r="M64" i="51"/>
  <c r="M65" i="51"/>
  <c r="J48" i="43"/>
  <c r="J63" i="43"/>
  <c r="AT63" i="45"/>
  <c r="AT48" i="45"/>
  <c r="AD44" i="41"/>
  <c r="AD65" i="41"/>
  <c r="H43" i="41"/>
  <c r="G38" i="45"/>
  <c r="H39" i="45"/>
  <c r="G39" i="45" l="1"/>
  <c r="H41" i="45"/>
  <c r="W63" i="47"/>
  <c r="W42" i="47"/>
  <c r="W45" i="47"/>
  <c r="P3" i="35"/>
  <c r="K26" i="58"/>
  <c r="BE49" i="45"/>
  <c r="AO49" i="45"/>
  <c r="N49" i="45"/>
  <c r="W49" i="45"/>
  <c r="BD49" i="45"/>
  <c r="I49" i="45"/>
  <c r="M49" i="45"/>
  <c r="T49" i="45"/>
  <c r="S49" i="45"/>
  <c r="X49" i="45"/>
  <c r="AG49" i="45"/>
  <c r="P63" i="45"/>
  <c r="P48" i="45"/>
  <c r="AA62" i="41"/>
  <c r="AA63" i="41"/>
  <c r="L26" i="58"/>
  <c r="F14" i="8"/>
  <c r="I39" i="43"/>
  <c r="G38" i="43"/>
  <c r="L96" i="38"/>
  <c r="F16" i="8" s="1"/>
  <c r="D16" i="8" s="1"/>
  <c r="AA49" i="45"/>
  <c r="BB49" i="45"/>
  <c r="H58" i="53"/>
  <c r="H59" i="53"/>
  <c r="G57" i="53"/>
  <c r="J6" i="39" s="1"/>
  <c r="AR49" i="45"/>
  <c r="G9" i="36"/>
  <c r="J9" i="36"/>
  <c r="G16" i="53"/>
  <c r="K18" i="53"/>
  <c r="AT62" i="41"/>
  <c r="AT63" i="41"/>
  <c r="AA47" i="41"/>
  <c r="AM47" i="41"/>
  <c r="BA64" i="45"/>
  <c r="BA65" i="45"/>
  <c r="AB46" i="45"/>
  <c r="AB67" i="45"/>
  <c r="AB49" i="45"/>
  <c r="Q64" i="43"/>
  <c r="Q65" i="43"/>
  <c r="G35" i="47"/>
  <c r="J37" i="47"/>
  <c r="V49" i="45"/>
  <c r="W60" i="47"/>
  <c r="W61" i="47"/>
  <c r="M47" i="41"/>
  <c r="AD49" i="45"/>
  <c r="V47" i="41"/>
  <c r="P60" i="47"/>
  <c r="P61" i="47" s="1"/>
  <c r="AS62" i="41"/>
  <c r="AS63" i="41" s="1"/>
  <c r="AV64" i="45"/>
  <c r="AV65" i="45"/>
  <c r="Y58" i="53"/>
  <c r="Y59" i="53"/>
  <c r="AY62" i="41"/>
  <c r="AY63" i="41"/>
  <c r="K49" i="45"/>
  <c r="T62" i="41"/>
  <c r="T63" i="41"/>
  <c r="H44" i="41"/>
  <c r="H65" i="41"/>
  <c r="H47" i="41"/>
  <c r="R65" i="45"/>
  <c r="R64" i="45"/>
  <c r="AW62" i="41"/>
  <c r="AW63" i="41"/>
  <c r="Z49" i="43"/>
  <c r="X49" i="43"/>
  <c r="L49" i="43"/>
  <c r="S49" i="43"/>
  <c r="M49" i="43"/>
  <c r="R49" i="43"/>
  <c r="H49" i="43"/>
  <c r="N49" i="43"/>
  <c r="W49" i="43"/>
  <c r="Y49" i="43"/>
  <c r="K49" i="43"/>
  <c r="AW46" i="45"/>
  <c r="AW67" i="45"/>
  <c r="AW49" i="45"/>
  <c r="F7" i="8"/>
  <c r="AH62" i="41"/>
  <c r="AH63" i="41"/>
  <c r="AJ49" i="45"/>
  <c r="J46" i="45"/>
  <c r="J67" i="45"/>
  <c r="J49" i="45"/>
  <c r="AO62" i="41"/>
  <c r="AO63" i="41"/>
  <c r="AX64" i="45"/>
  <c r="AX65" i="45"/>
  <c r="L36" i="8"/>
  <c r="AF64" i="45"/>
  <c r="AF65" i="45" s="1"/>
  <c r="K36" i="8"/>
  <c r="AT47" i="41"/>
  <c r="AU62" i="41"/>
  <c r="AU63" i="41"/>
  <c r="AM64" i="45"/>
  <c r="AM65" i="45"/>
  <c r="O21" i="45"/>
  <c r="G19" i="45"/>
  <c r="S40" i="53"/>
  <c r="S43" i="53"/>
  <c r="S61" i="53"/>
  <c r="M5" i="39"/>
  <c r="V67" i="43"/>
  <c r="V46" i="43"/>
  <c r="V49" i="43"/>
  <c r="AR64" i="45"/>
  <c r="AR65" i="45"/>
  <c r="AD64" i="45"/>
  <c r="AD65" i="45"/>
  <c r="I21" i="43"/>
  <c r="G19" i="43"/>
  <c r="L58" i="53"/>
  <c r="L59" i="53"/>
  <c r="P49" i="45"/>
  <c r="AZ49" i="45"/>
  <c r="AM49" i="45"/>
  <c r="K64" i="43"/>
  <c r="K65" i="43"/>
  <c r="AY64" i="45"/>
  <c r="AY65" i="45"/>
  <c r="I11" i="39"/>
  <c r="Z45" i="47"/>
  <c r="R45" i="47"/>
  <c r="M45" i="47"/>
  <c r="I45" i="47"/>
  <c r="N45" i="47"/>
  <c r="V45" i="47"/>
  <c r="Q45" i="47"/>
  <c r="H45" i="47"/>
  <c r="S45" i="47"/>
  <c r="G41" i="53"/>
  <c r="C11" i="36" s="1"/>
  <c r="C31" i="36" s="1"/>
  <c r="J49" i="43"/>
  <c r="AE64" i="45"/>
  <c r="AE65" i="45" s="1"/>
  <c r="I68" i="43"/>
  <c r="G68" i="43" s="1"/>
  <c r="E8" i="39" s="1"/>
  <c r="G66" i="43"/>
  <c r="E9" i="39" s="1"/>
  <c r="AN49" i="45"/>
  <c r="BC49" i="45"/>
  <c r="AJ46" i="41"/>
  <c r="AJ61" i="41"/>
  <c r="G61" i="41" s="1"/>
  <c r="D6" i="39" s="1"/>
  <c r="AG62" i="41"/>
  <c r="AG63" i="41"/>
  <c r="K96" i="38"/>
  <c r="T45" i="47"/>
  <c r="L60" i="47"/>
  <c r="L61" i="47" s="1"/>
  <c r="AC64" i="45"/>
  <c r="AC65" i="45"/>
  <c r="AX47" i="41"/>
  <c r="G35" i="53"/>
  <c r="H39" i="53"/>
  <c r="L49" i="45"/>
  <c r="P47" i="41"/>
  <c r="AB64" i="45"/>
  <c r="AB65" i="45"/>
  <c r="AX49" i="45"/>
  <c r="AT65" i="45"/>
  <c r="AT64" i="45"/>
  <c r="N64" i="43"/>
  <c r="N65" i="43"/>
  <c r="AK49" i="45"/>
  <c r="K46" i="41"/>
  <c r="K61" i="41"/>
  <c r="Y45" i="47"/>
  <c r="K40" i="8"/>
  <c r="AP49" i="45"/>
  <c r="AV62" i="41"/>
  <c r="AV63" i="41" s="1"/>
  <c r="L47" i="41"/>
  <c r="O48" i="45"/>
  <c r="O63" i="45"/>
  <c r="Y64" i="45"/>
  <c r="Y65" i="45" s="1"/>
  <c r="AA60" i="47"/>
  <c r="AA61" i="47"/>
  <c r="U67" i="43"/>
  <c r="U49" i="43"/>
  <c r="U46" i="43"/>
  <c r="AZ64" i="45"/>
  <c r="AZ65" i="45" s="1"/>
  <c r="F9" i="8"/>
  <c r="D9" i="8" s="1"/>
  <c r="Q43" i="53"/>
  <c r="W43" i="53"/>
  <c r="M43" i="53"/>
  <c r="I43" i="53"/>
  <c r="X43" i="53"/>
  <c r="V43" i="53"/>
  <c r="AA43" i="53"/>
  <c r="R43" i="53"/>
  <c r="P43" i="53"/>
  <c r="N43" i="53"/>
  <c r="J43" i="53"/>
  <c r="U43" i="53"/>
  <c r="J40" i="8"/>
  <c r="AI49" i="45"/>
  <c r="I63" i="43"/>
  <c r="I48" i="43"/>
  <c r="G47" i="43"/>
  <c r="C6" i="36" s="1"/>
  <c r="C26" i="36" s="1"/>
  <c r="G65" i="51"/>
  <c r="I5" i="39" s="1"/>
  <c r="F30" i="36" s="1"/>
  <c r="AK65" i="45"/>
  <c r="AK64" i="45"/>
  <c r="P45" i="47"/>
  <c r="X45" i="47"/>
  <c r="U62" i="41"/>
  <c r="U63" i="41" s="1"/>
  <c r="G18" i="41"/>
  <c r="K20" i="41"/>
  <c r="AI64" i="45"/>
  <c r="AI65" i="45" s="1"/>
  <c r="AA45" i="47"/>
  <c r="G33" i="78"/>
  <c r="F35" i="78"/>
  <c r="AS64" i="45"/>
  <c r="AS65" i="45"/>
  <c r="N114" i="37"/>
  <c r="BC64" i="45"/>
  <c r="BC65" i="45" s="1"/>
  <c r="I58" i="53"/>
  <c r="I59" i="53"/>
  <c r="AD47" i="41"/>
  <c r="Y49" i="45"/>
  <c r="S64" i="45"/>
  <c r="S65" i="45"/>
  <c r="AU49" i="45"/>
  <c r="AV47" i="41"/>
  <c r="AF49" i="45"/>
  <c r="L29" i="63"/>
  <c r="F18" i="8" s="1"/>
  <c r="J64" i="43"/>
  <c r="J65" i="43" s="1"/>
  <c r="X44" i="47"/>
  <c r="X59" i="47"/>
  <c r="U64" i="43"/>
  <c r="U65" i="43"/>
  <c r="BE62" i="41"/>
  <c r="BE63" i="41"/>
  <c r="N270" i="37"/>
  <c r="L139" i="44" s="1"/>
  <c r="K139" i="44" s="1"/>
  <c r="F47" i="8" s="1"/>
  <c r="G45" i="41"/>
  <c r="C5" i="36" s="1"/>
  <c r="AF47" i="41"/>
  <c r="V64" i="45"/>
  <c r="V65" i="45" s="1"/>
  <c r="H48" i="45"/>
  <c r="H63" i="45"/>
  <c r="G47" i="45"/>
  <c r="C7" i="36" s="1"/>
  <c r="C27" i="36" s="1"/>
  <c r="V62" i="41"/>
  <c r="V63" i="41"/>
  <c r="M270" i="37"/>
  <c r="M467" i="37" s="1"/>
  <c r="M346" i="37"/>
  <c r="AT49" i="45"/>
  <c r="O61" i="47"/>
  <c r="O60" i="47"/>
  <c r="O45" i="47"/>
  <c r="Q47" i="41"/>
  <c r="AA64" i="43"/>
  <c r="AA65" i="43"/>
  <c r="P46" i="43"/>
  <c r="P49" i="43"/>
  <c r="P67" i="43"/>
  <c r="Z64" i="45"/>
  <c r="Z65" i="45"/>
  <c r="Y64" i="43"/>
  <c r="Y65" i="43" s="1"/>
  <c r="Z49" i="45"/>
  <c r="D40" i="8"/>
  <c r="AR47" i="41"/>
  <c r="AC47" i="41"/>
  <c r="AG47" i="41"/>
  <c r="AE47" i="41"/>
  <c r="AZ47" i="41"/>
  <c r="BA47" i="41"/>
  <c r="AK47" i="41"/>
  <c r="N47" i="41"/>
  <c r="AL47" i="41"/>
  <c r="W47" i="41"/>
  <c r="J47" i="41"/>
  <c r="S47" i="41"/>
  <c r="R47" i="41"/>
  <c r="U47" i="41"/>
  <c r="AP47" i="41"/>
  <c r="P64" i="43"/>
  <c r="P65" i="43" s="1"/>
  <c r="AJ47" i="41"/>
  <c r="Q49" i="45"/>
  <c r="T42" i="53"/>
  <c r="T57" i="53"/>
  <c r="AW64" i="45"/>
  <c r="AW65" i="45" s="1"/>
  <c r="Y60" i="47"/>
  <c r="Y61" i="47" s="1"/>
  <c r="AC62" i="41"/>
  <c r="AC63" i="41" s="1"/>
  <c r="V64" i="43"/>
  <c r="V65" i="43"/>
  <c r="AY49" i="45"/>
  <c r="AQ64" i="45"/>
  <c r="AQ65" i="45" s="1"/>
  <c r="Q49" i="43"/>
  <c r="BA46" i="45"/>
  <c r="BA67" i="45"/>
  <c r="BA49" i="45"/>
  <c r="Z62" i="41"/>
  <c r="Z63" i="41"/>
  <c r="AI47" i="41"/>
  <c r="AI44" i="41"/>
  <c r="AI65" i="41"/>
  <c r="U49" i="45"/>
  <c r="AN64" i="45"/>
  <c r="AN65" i="45"/>
  <c r="H62" i="41"/>
  <c r="H63" i="41" s="1"/>
  <c r="AE49" i="45"/>
  <c r="T49" i="43"/>
  <c r="U64" i="45"/>
  <c r="U65" i="45"/>
  <c r="P62" i="41"/>
  <c r="P63" i="41"/>
  <c r="G17" i="47"/>
  <c r="K19" i="47"/>
  <c r="N346" i="37"/>
  <c r="L79" i="48" s="1"/>
  <c r="K79" i="48" s="1"/>
  <c r="H47" i="8" s="1"/>
  <c r="AQ49" i="45"/>
  <c r="AC49" i="45"/>
  <c r="M4" i="39"/>
  <c r="AS49" i="45"/>
  <c r="W64" i="43"/>
  <c r="W65" i="43"/>
  <c r="AO47" i="41"/>
  <c r="K59" i="47"/>
  <c r="K44" i="47"/>
  <c r="AV49" i="45"/>
  <c r="L45" i="47"/>
  <c r="AA49" i="43"/>
  <c r="AH49" i="45"/>
  <c r="R49" i="45"/>
  <c r="L46" i="8"/>
  <c r="J44" i="47"/>
  <c r="G43" i="47"/>
  <c r="C8" i="36" s="1"/>
  <c r="C28" i="36" s="1"/>
  <c r="J59" i="47"/>
  <c r="T47" i="41"/>
  <c r="AL49" i="45"/>
  <c r="K58" i="53"/>
  <c r="K59" i="53" s="1"/>
  <c r="AA64" i="45"/>
  <c r="AA65" i="45" s="1"/>
  <c r="Y47" i="41"/>
  <c r="BD62" i="41"/>
  <c r="BD63" i="41"/>
  <c r="T44" i="47"/>
  <c r="T59" i="47"/>
  <c r="AQ62" i="41"/>
  <c r="AQ63" i="41"/>
  <c r="AW47" i="41"/>
  <c r="O49" i="43"/>
  <c r="F6" i="8"/>
  <c r="M21" i="66"/>
  <c r="M49" i="51"/>
  <c r="X49" i="51"/>
  <c r="O49" i="51"/>
  <c r="L49" i="51"/>
  <c r="V49" i="51"/>
  <c r="T49" i="51"/>
  <c r="P49" i="51"/>
  <c r="J49" i="51"/>
  <c r="G49" i="51" s="1"/>
  <c r="F10" i="36" s="1"/>
  <c r="R49" i="51"/>
  <c r="Z49" i="51"/>
  <c r="Y49" i="51"/>
  <c r="Q49" i="51"/>
  <c r="K49" i="51"/>
  <c r="W49" i="51"/>
  <c r="S49" i="51"/>
  <c r="U49" i="51"/>
  <c r="I49" i="51"/>
  <c r="AA49" i="51"/>
  <c r="N49" i="51"/>
  <c r="O62" i="41"/>
  <c r="O63" i="41" s="1"/>
  <c r="K40" i="63"/>
  <c r="O3" i="35"/>
  <c r="Q62" i="41"/>
  <c r="Q63" i="41" s="1"/>
  <c r="BB64" i="45"/>
  <c r="BB65" i="45"/>
  <c r="U45" i="47"/>
  <c r="O47" i="41"/>
  <c r="J10" i="36" l="1"/>
  <c r="G10" i="36"/>
  <c r="G30" i="36"/>
  <c r="J30" i="36"/>
  <c r="D7" i="8"/>
  <c r="N3" i="35"/>
  <c r="F27" i="8"/>
  <c r="H11" i="39"/>
  <c r="F29" i="36"/>
  <c r="F32" i="36"/>
  <c r="K11" i="39"/>
  <c r="L40" i="8"/>
  <c r="K62" i="41"/>
  <c r="K63" i="41" s="1"/>
  <c r="G63" i="41" s="1"/>
  <c r="D5" i="39" s="1"/>
  <c r="H40" i="53"/>
  <c r="H43" i="53"/>
  <c r="H61" i="53"/>
  <c r="H33" i="78"/>
  <c r="G35" i="78"/>
  <c r="I45" i="43"/>
  <c r="G21" i="43"/>
  <c r="G46" i="43" s="1"/>
  <c r="G37" i="8"/>
  <c r="H37" i="8"/>
  <c r="L37" i="8"/>
  <c r="K60" i="47"/>
  <c r="K61" i="47" s="1"/>
  <c r="O45" i="45"/>
  <c r="G21" i="45"/>
  <c r="G46" i="45" s="1"/>
  <c r="J37" i="8"/>
  <c r="X60" i="47"/>
  <c r="X61" i="47"/>
  <c r="H64" i="45"/>
  <c r="G64" i="45" s="1"/>
  <c r="F4" i="39" s="1"/>
  <c r="H65" i="45"/>
  <c r="G63" i="45"/>
  <c r="F6" i="39" s="1"/>
  <c r="I64" i="43"/>
  <c r="G64" i="43" s="1"/>
  <c r="E4" i="39" s="1"/>
  <c r="I65" i="43"/>
  <c r="G65" i="43" s="1"/>
  <c r="E5" i="39" s="1"/>
  <c r="G63" i="43"/>
  <c r="E6" i="39" s="1"/>
  <c r="AJ62" i="41"/>
  <c r="AJ63" i="41"/>
  <c r="G37" i="47"/>
  <c r="J41" i="47"/>
  <c r="T60" i="47"/>
  <c r="T61" i="47"/>
  <c r="J61" i="47"/>
  <c r="J60" i="47"/>
  <c r="G59" i="47"/>
  <c r="G6" i="39" s="1"/>
  <c r="P64" i="45"/>
  <c r="P65" i="45" s="1"/>
  <c r="G62" i="41"/>
  <c r="D4" i="39" s="1"/>
  <c r="T58" i="53"/>
  <c r="G58" i="53" s="1"/>
  <c r="J4" i="39" s="1"/>
  <c r="D18" i="8"/>
  <c r="F30" i="8"/>
  <c r="W4" i="63" s="1"/>
  <c r="L139" i="40"/>
  <c r="K139" i="40" s="1"/>
  <c r="D47" i="8" s="1"/>
  <c r="L47" i="8" s="1"/>
  <c r="N467" i="37"/>
  <c r="F17" i="8" s="1"/>
  <c r="O64" i="45"/>
  <c r="O65" i="45" s="1"/>
  <c r="K37" i="8"/>
  <c r="F37" i="8"/>
  <c r="I37" i="8"/>
  <c r="K39" i="53"/>
  <c r="G39" i="53" s="1"/>
  <c r="D11" i="36" s="1"/>
  <c r="D31" i="36" s="1"/>
  <c r="G18" i="53"/>
  <c r="G40" i="53" s="1"/>
  <c r="G39" i="43"/>
  <c r="I41" i="43"/>
  <c r="G41" i="43" s="1"/>
  <c r="H45" i="45"/>
  <c r="G41" i="45"/>
  <c r="R52" i="48"/>
  <c r="K31" i="33"/>
  <c r="G29" i="49"/>
  <c r="D6" i="8"/>
  <c r="F20" i="8"/>
  <c r="K41" i="47"/>
  <c r="G19" i="47"/>
  <c r="G42" i="47" s="1"/>
  <c r="C25" i="36"/>
  <c r="C33" i="36" s="1"/>
  <c r="C13" i="36"/>
  <c r="E37" i="8"/>
  <c r="D14" i="8"/>
  <c r="K43" i="41"/>
  <c r="G20" i="41"/>
  <c r="G44" i="41" s="1"/>
  <c r="D37" i="8"/>
  <c r="R53" i="48"/>
  <c r="G30" i="49"/>
  <c r="G61" i="47" l="1"/>
  <c r="G5" i="39" s="1"/>
  <c r="G65" i="45"/>
  <c r="F5" i="39" s="1"/>
  <c r="I67" i="43"/>
  <c r="G67" i="43" s="1"/>
  <c r="E7" i="39" s="1"/>
  <c r="I46" i="43"/>
  <c r="I49" i="43"/>
  <c r="G49" i="43" s="1"/>
  <c r="F6" i="36" s="1"/>
  <c r="G45" i="43"/>
  <c r="D6" i="36" s="1"/>
  <c r="D26" i="36" s="1"/>
  <c r="K63" i="47"/>
  <c r="K42" i="47"/>
  <c r="K45" i="47"/>
  <c r="I33" i="78"/>
  <c r="H35" i="78"/>
  <c r="J63" i="47"/>
  <c r="J42" i="47"/>
  <c r="J45" i="47"/>
  <c r="G41" i="47"/>
  <c r="D8" i="36" s="1"/>
  <c r="D28" i="36" s="1"/>
  <c r="M19" i="66"/>
  <c r="L74" i="52"/>
  <c r="J45" i="8"/>
  <c r="L75" i="52" s="1"/>
  <c r="K75" i="52" s="1"/>
  <c r="N19" i="66"/>
  <c r="M53" i="52" s="1"/>
  <c r="M61" i="52" s="1"/>
  <c r="M71" i="52" s="1"/>
  <c r="M38" i="63"/>
  <c r="M77" i="52" s="1"/>
  <c r="L38" i="63"/>
  <c r="L24" i="58"/>
  <c r="N38" i="63"/>
  <c r="N77" i="52" s="1"/>
  <c r="J43" i="8"/>
  <c r="N24" i="58"/>
  <c r="N76" i="52" s="1"/>
  <c r="N85" i="52" s="1"/>
  <c r="M24" i="58"/>
  <c r="M76" i="52" s="1"/>
  <c r="O19" i="66"/>
  <c r="N53" i="52" s="1"/>
  <c r="N61" i="52" s="1"/>
  <c r="N71" i="52" s="1"/>
  <c r="N86" i="52" s="1"/>
  <c r="O13" i="66"/>
  <c r="N113" i="40" s="1"/>
  <c r="N121" i="40" s="1"/>
  <c r="N131" i="40" s="1"/>
  <c r="M18" i="58"/>
  <c r="M136" i="40" s="1"/>
  <c r="M145" i="40" s="1"/>
  <c r="M13" i="66"/>
  <c r="N18" i="58"/>
  <c r="N136" i="40" s="1"/>
  <c r="N32" i="63"/>
  <c r="N137" i="40" s="1"/>
  <c r="L134" i="40"/>
  <c r="L32" i="63"/>
  <c r="D43" i="8"/>
  <c r="D45" i="8"/>
  <c r="M32" i="63"/>
  <c r="M137" i="40" s="1"/>
  <c r="N13" i="66"/>
  <c r="M113" i="40" s="1"/>
  <c r="M121" i="40" s="1"/>
  <c r="M131" i="40" s="1"/>
  <c r="L18" i="58"/>
  <c r="D41" i="8"/>
  <c r="D20" i="8"/>
  <c r="E14" i="8" s="1"/>
  <c r="E6" i="8"/>
  <c r="D11" i="39"/>
  <c r="G32" i="36"/>
  <c r="J32" i="36"/>
  <c r="K40" i="53"/>
  <c r="K43" i="53"/>
  <c r="K61" i="53"/>
  <c r="G61" i="53" s="1"/>
  <c r="J7" i="39" s="1"/>
  <c r="F10" i="8"/>
  <c r="D10" i="8" s="1"/>
  <c r="F8" i="8"/>
  <c r="D8" i="8" s="1"/>
  <c r="D39" i="8" s="1"/>
  <c r="N34" i="33"/>
  <c r="D17" i="39"/>
  <c r="D18" i="39" s="1"/>
  <c r="K3" i="35"/>
  <c r="N15" i="66"/>
  <c r="M113" i="44" s="1"/>
  <c r="M121" i="44" s="1"/>
  <c r="M131" i="44" s="1"/>
  <c r="M34" i="63"/>
  <c r="M137" i="44" s="1"/>
  <c r="L134" i="44"/>
  <c r="L34" i="63"/>
  <c r="F45" i="8"/>
  <c r="L135" i="44" s="1"/>
  <c r="K135" i="44" s="1"/>
  <c r="O15" i="66"/>
  <c r="N113" i="44" s="1"/>
  <c r="N121" i="44" s="1"/>
  <c r="N131" i="44" s="1"/>
  <c r="M20" i="58"/>
  <c r="M136" i="44" s="1"/>
  <c r="M145" i="44" s="1"/>
  <c r="N20" i="58"/>
  <c r="N136" i="44" s="1"/>
  <c r="L20" i="58"/>
  <c r="F43" i="8"/>
  <c r="N34" i="63"/>
  <c r="N137" i="44" s="1"/>
  <c r="F39" i="8"/>
  <c r="L112" i="44" s="1"/>
  <c r="M15" i="66"/>
  <c r="O67" i="45"/>
  <c r="O46" i="45"/>
  <c r="O49" i="45"/>
  <c r="F28" i="8"/>
  <c r="I32" i="58" s="1"/>
  <c r="K45" i="8"/>
  <c r="L75" i="74" s="1"/>
  <c r="K75" i="74" s="1"/>
  <c r="N39" i="63"/>
  <c r="N77" i="74" s="1"/>
  <c r="N20" i="66"/>
  <c r="M53" i="74" s="1"/>
  <c r="M61" i="74" s="1"/>
  <c r="M71" i="74" s="1"/>
  <c r="L74" i="74"/>
  <c r="M25" i="58"/>
  <c r="M76" i="74" s="1"/>
  <c r="M85" i="74" s="1"/>
  <c r="L25" i="58"/>
  <c r="O20" i="66"/>
  <c r="N53" i="74" s="1"/>
  <c r="N61" i="74" s="1"/>
  <c r="N71" i="74" s="1"/>
  <c r="L39" i="63"/>
  <c r="K43" i="8"/>
  <c r="M39" i="63"/>
  <c r="M77" i="74" s="1"/>
  <c r="N25" i="58"/>
  <c r="N76" i="74" s="1"/>
  <c r="M20" i="66"/>
  <c r="J29" i="36"/>
  <c r="G29" i="36"/>
  <c r="G43" i="53"/>
  <c r="F11" i="36" s="1"/>
  <c r="K44" i="41"/>
  <c r="K47" i="41"/>
  <c r="G47" i="41" s="1"/>
  <c r="F5" i="36" s="1"/>
  <c r="K65" i="41"/>
  <c r="G65" i="41" s="1"/>
  <c r="D7" i="39" s="1"/>
  <c r="F25" i="36" s="1"/>
  <c r="G43" i="41"/>
  <c r="D5" i="36" s="1"/>
  <c r="G39" i="33"/>
  <c r="R3" i="35"/>
  <c r="L76" i="50"/>
  <c r="M53" i="50"/>
  <c r="M61" i="50" s="1"/>
  <c r="M71" i="50" s="1"/>
  <c r="O18" i="66"/>
  <c r="N18" i="66"/>
  <c r="M77" i="50"/>
  <c r="M18" i="66"/>
  <c r="M76" i="50"/>
  <c r="L74" i="50"/>
  <c r="M23" i="58"/>
  <c r="N37" i="63"/>
  <c r="N23" i="58"/>
  <c r="L77" i="50"/>
  <c r="N76" i="50"/>
  <c r="N85" i="50" s="1"/>
  <c r="L23" i="58"/>
  <c r="K23" i="58" s="1"/>
  <c r="I44" i="8" s="1"/>
  <c r="I43" i="8"/>
  <c r="I45" i="8"/>
  <c r="L75" i="50" s="1"/>
  <c r="K75" i="50" s="1"/>
  <c r="L53" i="50"/>
  <c r="N77" i="50"/>
  <c r="N53" i="50"/>
  <c r="N61" i="50" s="1"/>
  <c r="N71" i="50" s="1"/>
  <c r="L37" i="63"/>
  <c r="M37" i="63"/>
  <c r="T59" i="53"/>
  <c r="G59" i="53" s="1"/>
  <c r="J5" i="39" s="1"/>
  <c r="H67" i="45"/>
  <c r="G67" i="45" s="1"/>
  <c r="F7" i="39" s="1"/>
  <c r="G45" i="45"/>
  <c r="D7" i="36" s="1"/>
  <c r="D27" i="36" s="1"/>
  <c r="H46" i="45"/>
  <c r="H49" i="45"/>
  <c r="G49" i="45" s="1"/>
  <c r="F7" i="36" s="1"/>
  <c r="E11" i="39"/>
  <c r="F26" i="36"/>
  <c r="N17" i="66"/>
  <c r="M53" i="48" s="1"/>
  <c r="M61" i="48" s="1"/>
  <c r="M71" i="48" s="1"/>
  <c r="L36" i="63"/>
  <c r="M22" i="58"/>
  <c r="M76" i="48" s="1"/>
  <c r="N74" i="48"/>
  <c r="O17" i="66"/>
  <c r="N53" i="48" s="1"/>
  <c r="N61" i="48" s="1"/>
  <c r="N71" i="48" s="1"/>
  <c r="N22" i="58"/>
  <c r="N76" i="48" s="1"/>
  <c r="H43" i="8"/>
  <c r="L22" i="58"/>
  <c r="M17" i="66"/>
  <c r="M36" i="63"/>
  <c r="M77" i="48" s="1"/>
  <c r="L74" i="48"/>
  <c r="H45" i="8"/>
  <c r="L75" i="48" s="1"/>
  <c r="K75" i="48" s="1"/>
  <c r="M74" i="48"/>
  <c r="N36" i="63"/>
  <c r="N77" i="48" s="1"/>
  <c r="G51" i="51"/>
  <c r="R52" i="50"/>
  <c r="K32" i="33"/>
  <c r="F11" i="39"/>
  <c r="F27" i="36"/>
  <c r="X16" i="52"/>
  <c r="Y16" i="52" s="1"/>
  <c r="X30" i="52"/>
  <c r="Y30" i="52" s="1"/>
  <c r="X39" i="42"/>
  <c r="Y39" i="42" s="1"/>
  <c r="X33" i="52"/>
  <c r="Y33" i="52" s="1"/>
  <c r="X94" i="44"/>
  <c r="Y94" i="44" s="1"/>
  <c r="X40" i="42"/>
  <c r="Y40" i="42" s="1"/>
  <c r="X51" i="40"/>
  <c r="Y51" i="40" s="1"/>
  <c r="X28" i="42"/>
  <c r="Y28" i="42" s="1"/>
  <c r="X103" i="44"/>
  <c r="Y103" i="44" s="1"/>
  <c r="X41" i="44"/>
  <c r="Y41" i="44" s="1"/>
  <c r="X72" i="40"/>
  <c r="Y72" i="40" s="1"/>
  <c r="X33" i="46"/>
  <c r="Y33" i="46" s="1"/>
  <c r="X27" i="46"/>
  <c r="Y27" i="46" s="1"/>
  <c r="X24" i="40"/>
  <c r="Y24" i="40" s="1"/>
  <c r="X30" i="40"/>
  <c r="Y30" i="40" s="1"/>
  <c r="X50" i="40"/>
  <c r="Y50" i="40" s="1"/>
  <c r="X62" i="40"/>
  <c r="Y62" i="40" s="1"/>
  <c r="X41" i="50"/>
  <c r="Y41" i="50" s="1"/>
  <c r="X14" i="50"/>
  <c r="Y14" i="50" s="1"/>
  <c r="X11" i="50"/>
  <c r="Y11" i="50" s="1"/>
  <c r="X34" i="50"/>
  <c r="Y34" i="50" s="1"/>
  <c r="X29" i="50"/>
  <c r="Y29" i="50" s="1"/>
  <c r="X86" i="40"/>
  <c r="Y86" i="40" s="1"/>
  <c r="X32" i="42"/>
  <c r="Y32" i="42" s="1"/>
  <c r="X17" i="48"/>
  <c r="Y17" i="48" s="1"/>
  <c r="X36" i="46"/>
  <c r="Y36" i="46" s="1"/>
  <c r="X17" i="74"/>
  <c r="Y17" i="74" s="1"/>
  <c r="X43" i="52"/>
  <c r="Y43" i="52" s="1"/>
  <c r="X17" i="52"/>
  <c r="Y17" i="52" s="1"/>
  <c r="X31" i="52"/>
  <c r="Y31" i="52" s="1"/>
  <c r="X15" i="50"/>
  <c r="Y15" i="50" s="1"/>
  <c r="X38" i="44"/>
  <c r="Y38" i="44" s="1"/>
  <c r="X15" i="52"/>
  <c r="Y15" i="52" s="1"/>
  <c r="X13" i="50"/>
  <c r="Y13" i="50" s="1"/>
  <c r="X37" i="46"/>
  <c r="Y37" i="46" s="1"/>
  <c r="X51" i="44"/>
  <c r="Y51" i="44" s="1"/>
  <c r="X22" i="50"/>
  <c r="Y22" i="50" s="1"/>
  <c r="X29" i="40"/>
  <c r="Y29" i="40" s="1"/>
  <c r="X25" i="42"/>
  <c r="Y25" i="42" s="1"/>
  <c r="X74" i="44"/>
  <c r="Y74" i="44" s="1"/>
  <c r="X45" i="46"/>
  <c r="Y45" i="46" s="1"/>
  <c r="X107" i="40"/>
  <c r="Y107" i="40" s="1"/>
  <c r="X22" i="46"/>
  <c r="Y22" i="46" s="1"/>
  <c r="X105" i="44"/>
  <c r="Y105" i="44" s="1"/>
  <c r="X47" i="40"/>
  <c r="Y47" i="40" s="1"/>
  <c r="X25" i="46"/>
  <c r="Y25" i="46" s="1"/>
  <c r="X31" i="50"/>
  <c r="Y31" i="50" s="1"/>
  <c r="X43" i="50"/>
  <c r="Y43" i="50" s="1"/>
  <c r="X16" i="50"/>
  <c r="Y16" i="50" s="1"/>
  <c r="X24" i="50"/>
  <c r="Y24" i="50" s="1"/>
  <c r="X36" i="50"/>
  <c r="Y36" i="50" s="1"/>
  <c r="X26" i="44"/>
  <c r="Y26" i="44" s="1"/>
  <c r="X13" i="52"/>
  <c r="Y13" i="52" s="1"/>
  <c r="X29" i="52"/>
  <c r="Y29" i="52" s="1"/>
  <c r="X21" i="50"/>
  <c r="Y21" i="50" s="1"/>
  <c r="X19" i="50"/>
  <c r="Y19" i="50" s="1"/>
  <c r="X41" i="40"/>
  <c r="Y41" i="40" s="1"/>
  <c r="X48" i="42"/>
  <c r="Y48" i="42" s="1"/>
  <c r="X28" i="48"/>
  <c r="Y28" i="48" s="1"/>
  <c r="X10" i="50"/>
  <c r="Y10" i="50" s="1"/>
  <c r="X24" i="46"/>
  <c r="Y24" i="46" s="1"/>
  <c r="X12" i="50"/>
  <c r="Y12" i="50" s="1"/>
  <c r="X26" i="50"/>
  <c r="Y26" i="50" s="1"/>
  <c r="X64" i="44"/>
  <c r="Y64" i="44" s="1"/>
  <c r="X56" i="44"/>
  <c r="Y56" i="44" s="1"/>
  <c r="X48" i="46"/>
  <c r="Y48" i="46" s="1"/>
  <c r="X52" i="44"/>
  <c r="Y52" i="44" s="1"/>
  <c r="X33" i="44"/>
  <c r="Y33" i="44" s="1"/>
  <c r="X43" i="40"/>
  <c r="Y43" i="40" s="1"/>
  <c r="X32" i="44"/>
  <c r="Y32" i="44" s="1"/>
  <c r="X59" i="44"/>
  <c r="Y59" i="44" s="1"/>
  <c r="X104" i="44"/>
  <c r="Y104" i="44" s="1"/>
  <c r="X40" i="46"/>
  <c r="Y40" i="46" s="1"/>
  <c r="X9" i="40"/>
  <c r="Y9" i="40" s="1"/>
  <c r="X21" i="46"/>
  <c r="Y21" i="46" s="1"/>
  <c r="X34" i="44"/>
  <c r="Y34" i="44" s="1"/>
  <c r="X11" i="48"/>
  <c r="Y11" i="48" s="1"/>
  <c r="X67" i="40"/>
  <c r="Y67" i="40" s="1"/>
  <c r="X44" i="48"/>
  <c r="Y44" i="48" s="1"/>
  <c r="X58" i="40"/>
  <c r="Y58" i="40" s="1"/>
  <c r="X78" i="40"/>
  <c r="Y78" i="40" s="1"/>
  <c r="X48" i="44"/>
  <c r="Y48" i="44" s="1"/>
  <c r="X59" i="40"/>
  <c r="Y59" i="40" s="1"/>
  <c r="X84" i="40"/>
  <c r="Y84" i="40" s="1"/>
  <c r="X70" i="44"/>
  <c r="Y70" i="44" s="1"/>
  <c r="X21" i="44"/>
  <c r="Y21" i="44" s="1"/>
  <c r="X30" i="48"/>
  <c r="Y30" i="48" s="1"/>
  <c r="X47" i="48"/>
  <c r="Y47" i="48" s="1"/>
  <c r="X29" i="42"/>
  <c r="Y29" i="42" s="1"/>
  <c r="X92" i="44"/>
  <c r="Y92" i="44" s="1"/>
  <c r="X87" i="40"/>
  <c r="Y87" i="40" s="1"/>
  <c r="X20" i="40"/>
  <c r="Y20" i="40" s="1"/>
  <c r="X11" i="40"/>
  <c r="Y11" i="40" s="1"/>
  <c r="X18" i="46"/>
  <c r="Y18" i="46" s="1"/>
  <c r="X34" i="74"/>
  <c r="Y34" i="74" s="1"/>
  <c r="X40" i="74"/>
  <c r="Y40" i="74" s="1"/>
  <c r="X34" i="52"/>
  <c r="Y34" i="52" s="1"/>
  <c r="X12" i="52"/>
  <c r="Y12" i="52" s="1"/>
  <c r="X9" i="52"/>
  <c r="Y9" i="52" s="1"/>
  <c r="X46" i="52"/>
  <c r="Y46" i="52" s="1"/>
  <c r="X31" i="48"/>
  <c r="Y31" i="48" s="1"/>
  <c r="X11" i="42"/>
  <c r="Y11" i="42" s="1"/>
  <c r="X95" i="40"/>
  <c r="Y95" i="40" s="1"/>
  <c r="X37" i="50"/>
  <c r="Y37" i="50" s="1"/>
  <c r="X42" i="50"/>
  <c r="Y42" i="50" s="1"/>
  <c r="X106" i="44"/>
  <c r="Y106" i="44" s="1"/>
  <c r="X40" i="44"/>
  <c r="Y40" i="44" s="1"/>
  <c r="X53" i="40"/>
  <c r="Y53" i="40" s="1"/>
  <c r="X28" i="40"/>
  <c r="Y28" i="40" s="1"/>
  <c r="X26" i="40"/>
  <c r="Y26" i="40" s="1"/>
  <c r="X23" i="52"/>
  <c r="Y23" i="52" s="1"/>
  <c r="X29" i="46"/>
  <c r="Y29" i="46" s="1"/>
  <c r="X13" i="44"/>
  <c r="Y13" i="44" s="1"/>
  <c r="X52" i="40"/>
  <c r="Y52" i="40" s="1"/>
  <c r="X89" i="44"/>
  <c r="Y89" i="44" s="1"/>
  <c r="X30" i="50"/>
  <c r="Y30" i="50" s="1"/>
  <c r="X26" i="48"/>
  <c r="Y26" i="48" s="1"/>
  <c r="X20" i="48"/>
  <c r="Y20" i="48" s="1"/>
  <c r="X40" i="48"/>
  <c r="Y40" i="48" s="1"/>
  <c r="X87" i="44"/>
  <c r="Y87" i="44" s="1"/>
  <c r="X42" i="42"/>
  <c r="Y42" i="42" s="1"/>
  <c r="X34" i="46"/>
  <c r="Y34" i="46" s="1"/>
  <c r="X70" i="40"/>
  <c r="Y70" i="40" s="1"/>
  <c r="X44" i="46"/>
  <c r="Y44" i="46" s="1"/>
  <c r="X26" i="46"/>
  <c r="Y26" i="46" s="1"/>
  <c r="X65" i="40"/>
  <c r="Y65" i="40" s="1"/>
  <c r="X46" i="42"/>
  <c r="Y46" i="42" s="1"/>
  <c r="X23" i="42"/>
  <c r="Y23" i="42" s="1"/>
  <c r="X66" i="44"/>
  <c r="Y66" i="44" s="1"/>
  <c r="X42" i="48"/>
  <c r="Y42" i="48" s="1"/>
  <c r="X43" i="46"/>
  <c r="Y43" i="46" s="1"/>
  <c r="X16" i="44"/>
  <c r="Y16" i="44" s="1"/>
  <c r="X16" i="42"/>
  <c r="Y16" i="42" s="1"/>
  <c r="X76" i="40"/>
  <c r="Y76" i="40" s="1"/>
  <c r="X57" i="40"/>
  <c r="Y57" i="40" s="1"/>
  <c r="X76" i="44"/>
  <c r="Y76" i="44" s="1"/>
  <c r="X99" i="40"/>
  <c r="Y99" i="40" s="1"/>
  <c r="X61" i="40"/>
  <c r="Y61" i="40" s="1"/>
  <c r="X48" i="48"/>
  <c r="Y48" i="48" s="1"/>
  <c r="X53" i="44"/>
  <c r="Y53" i="44" s="1"/>
  <c r="X39" i="44"/>
  <c r="Y39" i="44" s="1"/>
  <c r="X83" i="40"/>
  <c r="Y83" i="40" s="1"/>
  <c r="X42" i="44"/>
  <c r="Y42" i="44" s="1"/>
  <c r="X72" i="44"/>
  <c r="Y72" i="44" s="1"/>
  <c r="X88" i="44"/>
  <c r="Y88" i="44" s="1"/>
  <c r="X10" i="40"/>
  <c r="Y10" i="40" s="1"/>
  <c r="X78" i="44"/>
  <c r="Y78" i="44" s="1"/>
  <c r="X14" i="46"/>
  <c r="Y14" i="46" s="1"/>
  <c r="X15" i="46"/>
  <c r="Y15" i="46" s="1"/>
  <c r="X19" i="74"/>
  <c r="Y19" i="74" s="1"/>
  <c r="X21" i="52"/>
  <c r="Y21" i="52" s="1"/>
  <c r="X14" i="42"/>
  <c r="Y14" i="42" s="1"/>
  <c r="X101" i="44"/>
  <c r="Y101" i="44" s="1"/>
  <c r="X23" i="48"/>
  <c r="Y23" i="48" s="1"/>
  <c r="X46" i="46"/>
  <c r="Y46" i="46" s="1"/>
  <c r="X20" i="50"/>
  <c r="Y20" i="50" s="1"/>
  <c r="X62" i="44"/>
  <c r="Y62" i="44" s="1"/>
  <c r="X79" i="40"/>
  <c r="Y79" i="40" s="1"/>
  <c r="X21" i="42"/>
  <c r="Y21" i="42" s="1"/>
  <c r="X31" i="42"/>
  <c r="Y31" i="42" s="1"/>
  <c r="X28" i="52"/>
  <c r="Y28" i="52" s="1"/>
  <c r="X93" i="44"/>
  <c r="Y93" i="44" s="1"/>
  <c r="X22" i="48"/>
  <c r="Y22" i="48" s="1"/>
  <c r="X13" i="48"/>
  <c r="Y13" i="48" s="1"/>
  <c r="X9" i="50"/>
  <c r="Y9" i="50" s="1"/>
  <c r="X40" i="40"/>
  <c r="Y40" i="40" s="1"/>
  <c r="X16" i="40"/>
  <c r="Y16" i="40" s="1"/>
  <c r="X80" i="40"/>
  <c r="Y80" i="40" s="1"/>
  <c r="X27" i="44"/>
  <c r="Y27" i="44" s="1"/>
  <c r="X41" i="52"/>
  <c r="Y41" i="52" s="1"/>
  <c r="X48" i="50"/>
  <c r="Y48" i="50" s="1"/>
  <c r="X31" i="40"/>
  <c r="Y31" i="40" s="1"/>
  <c r="X108" i="44"/>
  <c r="Y108" i="44" s="1"/>
  <c r="X46" i="40"/>
  <c r="Y46" i="40" s="1"/>
  <c r="X45" i="40"/>
  <c r="Y45" i="40" s="1"/>
  <c r="X39" i="50"/>
  <c r="Y39" i="50" s="1"/>
  <c r="X43" i="48"/>
  <c r="Y43" i="48" s="1"/>
  <c r="X97" i="40"/>
  <c r="Y97" i="40" s="1"/>
  <c r="X12" i="42"/>
  <c r="Y12" i="42" s="1"/>
  <c r="X25" i="48"/>
  <c r="Y25" i="48" s="1"/>
  <c r="X21" i="40"/>
  <c r="Y21" i="40" s="1"/>
  <c r="X15" i="44"/>
  <c r="Y15" i="44" s="1"/>
  <c r="X82" i="40"/>
  <c r="Y82" i="40" s="1"/>
  <c r="X9" i="48"/>
  <c r="Y9" i="48" s="1"/>
  <c r="X8" i="42"/>
  <c r="X77" i="44"/>
  <c r="Y77" i="44" s="1"/>
  <c r="X75" i="40"/>
  <c r="Y75" i="40" s="1"/>
  <c r="X15" i="42"/>
  <c r="Y15" i="42" s="1"/>
  <c r="X44" i="44"/>
  <c r="Y44" i="44" s="1"/>
  <c r="X11" i="46"/>
  <c r="Y11" i="46" s="1"/>
  <c r="X43" i="42"/>
  <c r="Y43" i="42" s="1"/>
  <c r="X45" i="50"/>
  <c r="Y45" i="50" s="1"/>
  <c r="X23" i="46"/>
  <c r="Y23" i="46" s="1"/>
  <c r="X26" i="74"/>
  <c r="Y26" i="74" s="1"/>
  <c r="X45" i="52"/>
  <c r="Y45" i="52" s="1"/>
  <c r="X22" i="52"/>
  <c r="Y22" i="52" s="1"/>
  <c r="X29" i="44"/>
  <c r="Y29" i="44" s="1"/>
  <c r="X37" i="44"/>
  <c r="Y37" i="44" s="1"/>
  <c r="X82" i="44"/>
  <c r="Y82" i="44" s="1"/>
  <c r="X44" i="40"/>
  <c r="Y44" i="40" s="1"/>
  <c r="X80" i="44"/>
  <c r="Y80" i="44" s="1"/>
  <c r="X73" i="40"/>
  <c r="Y73" i="40" s="1"/>
  <c r="X86" i="44"/>
  <c r="Y86" i="44" s="1"/>
  <c r="X56" i="40"/>
  <c r="Y56" i="40" s="1"/>
  <c r="X10" i="44"/>
  <c r="Y10" i="44" s="1"/>
  <c r="X102" i="40"/>
  <c r="Y102" i="40" s="1"/>
  <c r="X71" i="44"/>
  <c r="Y71" i="44" s="1"/>
  <c r="X45" i="44"/>
  <c r="Y45" i="44" s="1"/>
  <c r="X33" i="42"/>
  <c r="Y33" i="42" s="1"/>
  <c r="X12" i="44"/>
  <c r="Y12" i="44" s="1"/>
  <c r="X29" i="74"/>
  <c r="Y29" i="74" s="1"/>
  <c r="X32" i="46"/>
  <c r="Y32" i="46" s="1"/>
  <c r="X91" i="40"/>
  <c r="Y91" i="40" s="1"/>
  <c r="X28" i="50"/>
  <c r="Y28" i="50" s="1"/>
  <c r="X8" i="48"/>
  <c r="X35" i="52"/>
  <c r="Y35" i="52" s="1"/>
  <c r="X32" i="74"/>
  <c r="Y32" i="74" s="1"/>
  <c r="X10" i="52"/>
  <c r="Y10" i="52" s="1"/>
  <c r="X21" i="48"/>
  <c r="Y21" i="48" s="1"/>
  <c r="X30" i="42"/>
  <c r="Y30" i="42" s="1"/>
  <c r="X38" i="40"/>
  <c r="Y38" i="40" s="1"/>
  <c r="X105" i="40"/>
  <c r="Y105" i="40" s="1"/>
  <c r="X47" i="50"/>
  <c r="Y47" i="50" s="1"/>
  <c r="X32" i="50"/>
  <c r="Y32" i="50" s="1"/>
  <c r="X61" i="44"/>
  <c r="Y61" i="44" s="1"/>
  <c r="X93" i="40"/>
  <c r="Y93" i="40" s="1"/>
  <c r="X91" i="44"/>
  <c r="Y91" i="44" s="1"/>
  <c r="X20" i="46"/>
  <c r="Y20" i="46" s="1"/>
  <c r="X42" i="52"/>
  <c r="Y42" i="52" s="1"/>
  <c r="X27" i="50"/>
  <c r="Y27" i="50" s="1"/>
  <c r="X41" i="48"/>
  <c r="Y41" i="48" s="1"/>
  <c r="X73" i="44"/>
  <c r="Y73" i="44" s="1"/>
  <c r="X49" i="40"/>
  <c r="Y49" i="40" s="1"/>
  <c r="X90" i="40"/>
  <c r="Y90" i="40" s="1"/>
  <c r="X58" i="44"/>
  <c r="Y58" i="44" s="1"/>
  <c r="X42" i="46"/>
  <c r="Y42" i="46" s="1"/>
  <c r="X10" i="42"/>
  <c r="Y10" i="42" s="1"/>
  <c r="X38" i="46"/>
  <c r="Y38" i="46" s="1"/>
  <c r="X63" i="40"/>
  <c r="Y63" i="40" s="1"/>
  <c r="X15" i="40"/>
  <c r="Y15" i="40" s="1"/>
  <c r="X30" i="46"/>
  <c r="Y30" i="46" s="1"/>
  <c r="X88" i="40"/>
  <c r="Y88" i="40" s="1"/>
  <c r="X26" i="42"/>
  <c r="Y26" i="42" s="1"/>
  <c r="X14" i="44"/>
  <c r="Y14" i="44" s="1"/>
  <c r="X100" i="40"/>
  <c r="Y100" i="40" s="1"/>
  <c r="X35" i="44"/>
  <c r="Y35" i="44" s="1"/>
  <c r="X25" i="44"/>
  <c r="Y25" i="44" s="1"/>
  <c r="X19" i="40"/>
  <c r="Y19" i="40" s="1"/>
  <c r="X35" i="48"/>
  <c r="Y35" i="48" s="1"/>
  <c r="X31" i="44"/>
  <c r="Y31" i="44" s="1"/>
  <c r="X96" i="44"/>
  <c r="Y96" i="44" s="1"/>
  <c r="X55" i="44"/>
  <c r="Y55" i="44" s="1"/>
  <c r="X60" i="44"/>
  <c r="Y60" i="44" s="1"/>
  <c r="X14" i="74"/>
  <c r="Y14" i="74" s="1"/>
  <c r="X8" i="44"/>
  <c r="X98" i="44"/>
  <c r="Y98" i="44" s="1"/>
  <c r="X24" i="48"/>
  <c r="Y24" i="48" s="1"/>
  <c r="X104" i="40"/>
  <c r="Y104" i="40" s="1"/>
  <c r="X33" i="50"/>
  <c r="Y33" i="50" s="1"/>
  <c r="X23" i="50"/>
  <c r="Y23" i="50" s="1"/>
  <c r="X44" i="50"/>
  <c r="Y44" i="50" s="1"/>
  <c r="X94" i="40"/>
  <c r="Y94" i="40" s="1"/>
  <c r="X23" i="40"/>
  <c r="Y23" i="40" s="1"/>
  <c r="X20" i="44"/>
  <c r="Y20" i="44" s="1"/>
  <c r="X22" i="40"/>
  <c r="Y22" i="40" s="1"/>
  <c r="X45" i="42"/>
  <c r="Y45" i="42" s="1"/>
  <c r="X39" i="46"/>
  <c r="Y39" i="46" s="1"/>
  <c r="X81" i="44"/>
  <c r="Y81" i="44" s="1"/>
  <c r="X8" i="40"/>
  <c r="X20" i="74"/>
  <c r="Y20" i="74" s="1"/>
  <c r="X47" i="74"/>
  <c r="Y47" i="74" s="1"/>
  <c r="X37" i="52"/>
  <c r="Y37" i="52" s="1"/>
  <c r="X36" i="52"/>
  <c r="Y36" i="52" s="1"/>
  <c r="X27" i="48"/>
  <c r="Y27" i="48" s="1"/>
  <c r="X68" i="40"/>
  <c r="Y68" i="40" s="1"/>
  <c r="X33" i="48"/>
  <c r="Y33" i="48" s="1"/>
  <c r="X89" i="40"/>
  <c r="Y89" i="40" s="1"/>
  <c r="X35" i="50"/>
  <c r="Y35" i="50" s="1"/>
  <c r="X12" i="48"/>
  <c r="Y12" i="48" s="1"/>
  <c r="X37" i="48"/>
  <c r="Y37" i="48" s="1"/>
  <c r="X84" i="44"/>
  <c r="Y84" i="44" s="1"/>
  <c r="X38" i="48"/>
  <c r="Y38" i="48" s="1"/>
  <c r="X54" i="40"/>
  <c r="Y54" i="40" s="1"/>
  <c r="X20" i="42"/>
  <c r="Y20" i="42" s="1"/>
  <c r="X18" i="42"/>
  <c r="Y18" i="42" s="1"/>
  <c r="X35" i="40"/>
  <c r="Y35" i="40" s="1"/>
  <c r="X17" i="40"/>
  <c r="Y17" i="40" s="1"/>
  <c r="X37" i="40"/>
  <c r="Y37" i="40" s="1"/>
  <c r="X19" i="46"/>
  <c r="Y19" i="46" s="1"/>
  <c r="X10" i="48"/>
  <c r="Y10" i="48" s="1"/>
  <c r="X57" i="44"/>
  <c r="Y57" i="44" s="1"/>
  <c r="X14" i="48"/>
  <c r="Y14" i="48" s="1"/>
  <c r="X49" i="44"/>
  <c r="Y49" i="44" s="1"/>
  <c r="X34" i="40"/>
  <c r="Y34" i="40" s="1"/>
  <c r="X16" i="48"/>
  <c r="Y16" i="48" s="1"/>
  <c r="X16" i="46"/>
  <c r="Y16" i="46" s="1"/>
  <c r="X106" i="40"/>
  <c r="Y106" i="40" s="1"/>
  <c r="X42" i="40"/>
  <c r="Y42" i="40" s="1"/>
  <c r="X71" i="40"/>
  <c r="Y71" i="40" s="1"/>
  <c r="X100" i="44"/>
  <c r="Y100" i="44" s="1"/>
  <c r="X17" i="46"/>
  <c r="Y17" i="46" s="1"/>
  <c r="X10" i="46"/>
  <c r="Y10" i="46" s="1"/>
  <c r="X41" i="74"/>
  <c r="Y41" i="74" s="1"/>
  <c r="X15" i="48"/>
  <c r="Y15" i="48" s="1"/>
  <c r="X40" i="50"/>
  <c r="Y40" i="50" s="1"/>
  <c r="X11" i="44"/>
  <c r="Y11" i="44" s="1"/>
  <c r="X13" i="42"/>
  <c r="Y13" i="42" s="1"/>
  <c r="X50" i="44"/>
  <c r="Y50" i="44" s="1"/>
  <c r="X60" i="40"/>
  <c r="Y60" i="40" s="1"/>
  <c r="X41" i="46"/>
  <c r="Y41" i="46" s="1"/>
  <c r="X101" i="40"/>
  <c r="Y101" i="40" s="1"/>
  <c r="X95" i="44"/>
  <c r="Y95" i="44" s="1"/>
  <c r="X39" i="40"/>
  <c r="Y39" i="40" s="1"/>
  <c r="X99" i="44"/>
  <c r="Y99" i="44" s="1"/>
  <c r="X47" i="46"/>
  <c r="Y47" i="46" s="1"/>
  <c r="X30" i="44"/>
  <c r="Y30" i="44" s="1"/>
  <c r="X69" i="44"/>
  <c r="Y69" i="44" s="1"/>
  <c r="X24" i="42"/>
  <c r="Y24" i="42" s="1"/>
  <c r="X34" i="42"/>
  <c r="Y34" i="42" s="1"/>
  <c r="X54" i="44"/>
  <c r="Y54" i="44" s="1"/>
  <c r="X38" i="50"/>
  <c r="Y38" i="50" s="1"/>
  <c r="X48" i="74"/>
  <c r="Y48" i="74" s="1"/>
  <c r="X19" i="52"/>
  <c r="Y19" i="52" s="1"/>
  <c r="X13" i="40"/>
  <c r="Y13" i="40" s="1"/>
  <c r="X19" i="48"/>
  <c r="Y19" i="48" s="1"/>
  <c r="X22" i="44"/>
  <c r="Y22" i="44" s="1"/>
  <c r="X47" i="42"/>
  <c r="Y47" i="42" s="1"/>
  <c r="X74" i="40"/>
  <c r="Y74" i="40" s="1"/>
  <c r="X32" i="40"/>
  <c r="Y32" i="40" s="1"/>
  <c r="X46" i="44"/>
  <c r="Y46" i="44" s="1"/>
  <c r="X98" i="40"/>
  <c r="Y98" i="40" s="1"/>
  <c r="X8" i="50"/>
  <c r="X97" i="44"/>
  <c r="Y97" i="44" s="1"/>
  <c r="X36" i="44"/>
  <c r="Y36" i="44" s="1"/>
  <c r="X79" i="44"/>
  <c r="Y79" i="44" s="1"/>
  <c r="E7" i="8"/>
  <c r="X19" i="42"/>
  <c r="Y19" i="42" s="1"/>
  <c r="X75" i="44"/>
  <c r="Y75" i="44" s="1"/>
  <c r="X34" i="48"/>
  <c r="Y34" i="48" s="1"/>
  <c r="X17" i="50"/>
  <c r="Y17" i="50" s="1"/>
  <c r="X22" i="42"/>
  <c r="Y22" i="42" s="1"/>
  <c r="X9" i="42"/>
  <c r="Y9" i="42" s="1"/>
  <c r="X17" i="42"/>
  <c r="Y17" i="42" s="1"/>
  <c r="X77" i="40"/>
  <c r="Y77" i="40" s="1"/>
  <c r="X24" i="44"/>
  <c r="Y24" i="44" s="1"/>
  <c r="X12" i="40"/>
  <c r="Y12" i="40" s="1"/>
  <c r="X90" i="44"/>
  <c r="Y90" i="44" s="1"/>
  <c r="X31" i="46"/>
  <c r="Y31" i="46" s="1"/>
  <c r="X68" i="44"/>
  <c r="Y68" i="44" s="1"/>
  <c r="X12" i="46"/>
  <c r="Y12" i="46" s="1"/>
  <c r="X85" i="44"/>
  <c r="Y85" i="44" s="1"/>
  <c r="X35" i="46"/>
  <c r="Y35" i="46" s="1"/>
  <c r="X33" i="74"/>
  <c r="Y33" i="74" s="1"/>
  <c r="X24" i="52"/>
  <c r="Y24" i="52" s="1"/>
  <c r="X85" i="40"/>
  <c r="Y85" i="40" s="1"/>
  <c r="X83" i="44"/>
  <c r="Y83" i="44" s="1"/>
  <c r="X81" i="40"/>
  <c r="Y81" i="40" s="1"/>
  <c r="X39" i="74"/>
  <c r="Y39" i="74" s="1"/>
  <c r="X67" i="44"/>
  <c r="Y67" i="44" s="1"/>
  <c r="X17" i="44"/>
  <c r="Y17" i="44" s="1"/>
  <c r="X28" i="46"/>
  <c r="Y28" i="46" s="1"/>
  <c r="X25" i="40"/>
  <c r="Y25" i="40" s="1"/>
  <c r="X65" i="44"/>
  <c r="Y65" i="44" s="1"/>
  <c r="X29" i="48"/>
  <c r="Y29" i="48" s="1"/>
  <c r="X10" i="74"/>
  <c r="Y10" i="74" s="1"/>
  <c r="X40" i="52"/>
  <c r="Y40" i="52" s="1"/>
  <c r="X96" i="40"/>
  <c r="Y96" i="40" s="1"/>
  <c r="X27" i="40"/>
  <c r="Y27" i="40" s="1"/>
  <c r="X25" i="50"/>
  <c r="Y25" i="50" s="1"/>
  <c r="X92" i="40"/>
  <c r="Y92" i="40" s="1"/>
  <c r="X18" i="40"/>
  <c r="Y18" i="40" s="1"/>
  <c r="X66" i="40"/>
  <c r="Y66" i="40" s="1"/>
  <c r="X18" i="44"/>
  <c r="Y18" i="44" s="1"/>
  <c r="X13" i="74"/>
  <c r="Y13" i="74" s="1"/>
  <c r="X18" i="48"/>
  <c r="Y18" i="48" s="1"/>
  <c r="X63" i="44"/>
  <c r="Y63" i="44" s="1"/>
  <c r="X13" i="46"/>
  <c r="Y13" i="46" s="1"/>
  <c r="X27" i="42"/>
  <c r="Y27" i="42" s="1"/>
  <c r="X36" i="74"/>
  <c r="Y36" i="74" s="1"/>
  <c r="X103" i="40"/>
  <c r="Y103" i="40" s="1"/>
  <c r="X33" i="40"/>
  <c r="Y33" i="40" s="1"/>
  <c r="X41" i="42"/>
  <c r="Y41" i="42" s="1"/>
  <c r="X36" i="48"/>
  <c r="Y36" i="48" s="1"/>
  <c r="X12" i="74"/>
  <c r="Y12" i="74" s="1"/>
  <c r="X42" i="74"/>
  <c r="Y42" i="74" s="1"/>
  <c r="X32" i="48"/>
  <c r="Y32" i="48" s="1"/>
  <c r="X48" i="40"/>
  <c r="Y48" i="40" s="1"/>
  <c r="X23" i="44"/>
  <c r="Y23" i="44" s="1"/>
  <c r="X64" i="40"/>
  <c r="Y64" i="40" s="1"/>
  <c r="X48" i="52"/>
  <c r="Y48" i="52" s="1"/>
  <c r="X19" i="44"/>
  <c r="Y19" i="44" s="1"/>
  <c r="X18" i="50"/>
  <c r="Y18" i="50" s="1"/>
  <c r="X38" i="42"/>
  <c r="Y38" i="42" s="1"/>
  <c r="X39" i="48"/>
  <c r="Y39" i="48" s="1"/>
  <c r="X36" i="40"/>
  <c r="Y36" i="40" s="1"/>
  <c r="X35" i="42"/>
  <c r="Y35" i="42" s="1"/>
  <c r="X55" i="40"/>
  <c r="Y55" i="40" s="1"/>
  <c r="X43" i="44"/>
  <c r="Y43" i="44" s="1"/>
  <c r="X14" i="40"/>
  <c r="Y14" i="40" s="1"/>
  <c r="X46" i="48"/>
  <c r="Y46" i="48" s="1"/>
  <c r="X108" i="40"/>
  <c r="Y108" i="40" s="1"/>
  <c r="X36" i="42"/>
  <c r="Y36" i="42" s="1"/>
  <c r="X8" i="46"/>
  <c r="X27" i="52"/>
  <c r="Y27" i="52" s="1"/>
  <c r="X102" i="44"/>
  <c r="Y102" i="44" s="1"/>
  <c r="X45" i="48"/>
  <c r="Y45" i="48" s="1"/>
  <c r="X107" i="44"/>
  <c r="Y107" i="44" s="1"/>
  <c r="X9" i="46"/>
  <c r="Y9" i="46" s="1"/>
  <c r="X28" i="74"/>
  <c r="Y28" i="74" s="1"/>
  <c r="X69" i="40"/>
  <c r="Y69" i="40" s="1"/>
  <c r="X46" i="50"/>
  <c r="Y46" i="50" s="1"/>
  <c r="X44" i="52"/>
  <c r="Y44" i="52" s="1"/>
  <c r="X25" i="52"/>
  <c r="Y25" i="52" s="1"/>
  <c r="X30" i="74"/>
  <c r="Y30" i="74" s="1"/>
  <c r="X8" i="52"/>
  <c r="X26" i="52"/>
  <c r="Y26" i="52" s="1"/>
  <c r="X21" i="74"/>
  <c r="Y21" i="74" s="1"/>
  <c r="X38" i="52"/>
  <c r="Y38" i="52" s="1"/>
  <c r="X38" i="74"/>
  <c r="Y38" i="74" s="1"/>
  <c r="X9" i="44"/>
  <c r="Y9" i="44" s="1"/>
  <c r="X22" i="74"/>
  <c r="Y22" i="74" s="1"/>
  <c r="X47" i="44"/>
  <c r="Y47" i="44" s="1"/>
  <c r="X16" i="74"/>
  <c r="Y16" i="74" s="1"/>
  <c r="X20" i="52"/>
  <c r="Y20" i="52" s="1"/>
  <c r="X47" i="52"/>
  <c r="Y47" i="52" s="1"/>
  <c r="X8" i="74"/>
  <c r="X11" i="52"/>
  <c r="Y11" i="52" s="1"/>
  <c r="X28" i="44"/>
  <c r="Y28" i="44" s="1"/>
  <c r="X44" i="74"/>
  <c r="Y44" i="74" s="1"/>
  <c r="X9" i="74"/>
  <c r="Y9" i="74" s="1"/>
  <c r="X37" i="42"/>
  <c r="Y37" i="42" s="1"/>
  <c r="X14" i="52"/>
  <c r="Y14" i="52" s="1"/>
  <c r="X43" i="74"/>
  <c r="Y43" i="74" s="1"/>
  <c r="X45" i="74"/>
  <c r="Y45" i="74" s="1"/>
  <c r="X44" i="42"/>
  <c r="Y44" i="42" s="1"/>
  <c r="X23" i="74"/>
  <c r="Y23" i="74" s="1"/>
  <c r="X18" i="52"/>
  <c r="Y18" i="52" s="1"/>
  <c r="X39" i="52"/>
  <c r="Y39" i="52" s="1"/>
  <c r="X32" i="52"/>
  <c r="Y32" i="52" s="1"/>
  <c r="X25" i="74"/>
  <c r="Y25" i="74" s="1"/>
  <c r="X46" i="74"/>
  <c r="Y46" i="74" s="1"/>
  <c r="X27" i="74"/>
  <c r="Y27" i="74" s="1"/>
  <c r="X18" i="74"/>
  <c r="Y18" i="74" s="1"/>
  <c r="X31" i="74"/>
  <c r="Y31" i="74" s="1"/>
  <c r="X37" i="74"/>
  <c r="Y37" i="74" s="1"/>
  <c r="X24" i="74"/>
  <c r="Y24" i="74" s="1"/>
  <c r="X35" i="74"/>
  <c r="Y35" i="74" s="1"/>
  <c r="X11" i="74"/>
  <c r="Y11" i="74" s="1"/>
  <c r="X15" i="74"/>
  <c r="Y15" i="74" s="1"/>
  <c r="N14" i="66"/>
  <c r="M53" i="42" s="1"/>
  <c r="M61" i="42" s="1"/>
  <c r="M71" i="42" s="1"/>
  <c r="N19" i="58"/>
  <c r="L74" i="42"/>
  <c r="N33" i="63"/>
  <c r="L33" i="63"/>
  <c r="N74" i="42"/>
  <c r="M14" i="66"/>
  <c r="M33" i="63"/>
  <c r="N77" i="42"/>
  <c r="L76" i="42"/>
  <c r="O14" i="66"/>
  <c r="N53" i="42" s="1"/>
  <c r="N61" i="42" s="1"/>
  <c r="N71" i="42" s="1"/>
  <c r="M77" i="42"/>
  <c r="L77" i="42"/>
  <c r="L19" i="58"/>
  <c r="M76" i="42"/>
  <c r="E45" i="8"/>
  <c r="L75" i="42" s="1"/>
  <c r="K75" i="42" s="1"/>
  <c r="M19" i="58"/>
  <c r="N76" i="42"/>
  <c r="E43" i="8"/>
  <c r="M74" i="42"/>
  <c r="F29" i="8"/>
  <c r="V4" i="37" s="1"/>
  <c r="D17" i="8"/>
  <c r="G60" i="47"/>
  <c r="G4" i="39" s="1"/>
  <c r="M21" i="58"/>
  <c r="M76" i="46" s="1"/>
  <c r="G45" i="8"/>
  <c r="L75" i="46" s="1"/>
  <c r="K75" i="46" s="1"/>
  <c r="O16" i="66"/>
  <c r="N53" i="46" s="1"/>
  <c r="N61" i="46" s="1"/>
  <c r="N71" i="46" s="1"/>
  <c r="N21" i="58"/>
  <c r="N76" i="46" s="1"/>
  <c r="N35" i="63"/>
  <c r="N77" i="46" s="1"/>
  <c r="L21" i="58"/>
  <c r="L35" i="63"/>
  <c r="N16" i="66"/>
  <c r="M53" i="46" s="1"/>
  <c r="M61" i="46" s="1"/>
  <c r="M71" i="46" s="1"/>
  <c r="M86" i="46" s="1"/>
  <c r="N74" i="46"/>
  <c r="M74" i="46"/>
  <c r="M85" i="46" s="1"/>
  <c r="M16" i="66"/>
  <c r="M35" i="63"/>
  <c r="M77" i="46" s="1"/>
  <c r="G41" i="8"/>
  <c r="L64" i="46" s="1"/>
  <c r="G43" i="8"/>
  <c r="L74" i="46"/>
  <c r="R53" i="50"/>
  <c r="G52" i="51"/>
  <c r="F31" i="36" l="1"/>
  <c r="G25" i="36"/>
  <c r="J25" i="36"/>
  <c r="L112" i="40"/>
  <c r="K74" i="48"/>
  <c r="L76" i="46"/>
  <c r="K76" i="46" s="1"/>
  <c r="K21" i="58"/>
  <c r="G44" i="8" s="1"/>
  <c r="G50" i="8" s="1"/>
  <c r="K74" i="74"/>
  <c r="M86" i="74"/>
  <c r="K33" i="63"/>
  <c r="E48" i="8" s="1"/>
  <c r="K77" i="50"/>
  <c r="K76" i="50"/>
  <c r="L53" i="74"/>
  <c r="K53" i="74" s="1"/>
  <c r="L20" i="66"/>
  <c r="K38" i="8" s="1"/>
  <c r="N145" i="44"/>
  <c r="E10" i="8"/>
  <c r="L136" i="40"/>
  <c r="K136" i="40" s="1"/>
  <c r="K18" i="58"/>
  <c r="D44" i="8" s="1"/>
  <c r="E18" i="8"/>
  <c r="N85" i="74"/>
  <c r="M146" i="40"/>
  <c r="J41" i="8"/>
  <c r="L64" i="52" s="1"/>
  <c r="L85" i="52"/>
  <c r="K74" i="52"/>
  <c r="K85" i="52" s="1"/>
  <c r="J6" i="36"/>
  <c r="G6" i="36"/>
  <c r="I35" i="78"/>
  <c r="J33" i="78"/>
  <c r="J11" i="36"/>
  <c r="G11" i="36"/>
  <c r="N145" i="40"/>
  <c r="N146" i="40" s="1"/>
  <c r="N85" i="42"/>
  <c r="N86" i="42" s="1"/>
  <c r="X49" i="48"/>
  <c r="Y8" i="48"/>
  <c r="L124" i="40"/>
  <c r="I39" i="8"/>
  <c r="L52" i="50" s="1"/>
  <c r="N146" i="44"/>
  <c r="L53" i="52"/>
  <c r="K53" i="52" s="1"/>
  <c r="L19" i="66"/>
  <c r="J38" i="8" s="1"/>
  <c r="K77" i="42"/>
  <c r="X49" i="52"/>
  <c r="Y8" i="52"/>
  <c r="X49" i="46"/>
  <c r="Y8" i="46"/>
  <c r="H41" i="8"/>
  <c r="L64" i="48" s="1"/>
  <c r="N85" i="48"/>
  <c r="K39" i="8"/>
  <c r="L52" i="74" s="1"/>
  <c r="L135" i="40"/>
  <c r="K135" i="40" s="1"/>
  <c r="L45" i="8"/>
  <c r="M85" i="52"/>
  <c r="X49" i="74"/>
  <c r="Y8" i="74"/>
  <c r="K37" i="63"/>
  <c r="I48" i="8" s="1"/>
  <c r="I50" i="8" s="1"/>
  <c r="I41" i="8"/>
  <c r="L64" i="50" s="1"/>
  <c r="K50" i="8"/>
  <c r="L137" i="44"/>
  <c r="K137" i="44" s="1"/>
  <c r="K34" i="63"/>
  <c r="F48" i="8" s="1"/>
  <c r="G45" i="47"/>
  <c r="F8" i="36" s="1"/>
  <c r="K112" i="44"/>
  <c r="J7" i="36"/>
  <c r="G7" i="36"/>
  <c r="E15" i="8"/>
  <c r="D22" i="8"/>
  <c r="D23" i="8" s="1"/>
  <c r="E13" i="8"/>
  <c r="E20" i="8"/>
  <c r="J3" i="35"/>
  <c r="G34" i="33"/>
  <c r="E11" i="8"/>
  <c r="E19" i="8"/>
  <c r="E9" i="8"/>
  <c r="E16" i="8"/>
  <c r="F6" i="6"/>
  <c r="F7" i="6"/>
  <c r="F4" i="6"/>
  <c r="F5" i="6"/>
  <c r="E8" i="8"/>
  <c r="N86" i="48"/>
  <c r="Y8" i="40"/>
  <c r="X109" i="40"/>
  <c r="X49" i="42"/>
  <c r="Y8" i="42"/>
  <c r="M85" i="48"/>
  <c r="M86" i="48" s="1"/>
  <c r="K36" i="63"/>
  <c r="H48" i="8" s="1"/>
  <c r="L77" i="48"/>
  <c r="K77" i="48" s="1"/>
  <c r="N86" i="50"/>
  <c r="K74" i="50"/>
  <c r="K85" i="50" s="1"/>
  <c r="L85" i="50"/>
  <c r="D25" i="36"/>
  <c r="D33" i="36" s="1"/>
  <c r="D13" i="36"/>
  <c r="L77" i="74"/>
  <c r="K77" i="74" s="1"/>
  <c r="K39" i="63"/>
  <c r="K48" i="8" s="1"/>
  <c r="K134" i="44"/>
  <c r="L43" i="8"/>
  <c r="L77" i="46"/>
  <c r="K77" i="46" s="1"/>
  <c r="K35" i="63"/>
  <c r="G48" i="8" s="1"/>
  <c r="L13" i="66"/>
  <c r="D38" i="8" s="1"/>
  <c r="D50" i="8" s="1"/>
  <c r="L113" i="40"/>
  <c r="K113" i="40" s="1"/>
  <c r="L136" i="44"/>
  <c r="K136" i="44" s="1"/>
  <c r="K20" i="58"/>
  <c r="F44" i="8" s="1"/>
  <c r="K64" i="46"/>
  <c r="K70" i="46" s="1"/>
  <c r="L70" i="46"/>
  <c r="K19" i="58"/>
  <c r="E44" i="8" s="1"/>
  <c r="G39" i="8"/>
  <c r="L52" i="46" s="1"/>
  <c r="L16" i="66"/>
  <c r="G38" i="8" s="1"/>
  <c r="L53" i="46"/>
  <c r="K53" i="46" s="1"/>
  <c r="E17" i="8"/>
  <c r="E41" i="8"/>
  <c r="L64" i="42" s="1"/>
  <c r="H39" i="8"/>
  <c r="L52" i="48" s="1"/>
  <c r="M85" i="50"/>
  <c r="M86" i="50" s="1"/>
  <c r="K41" i="8"/>
  <c r="L64" i="74" s="1"/>
  <c r="L15" i="66"/>
  <c r="F38" i="8" s="1"/>
  <c r="L113" i="44"/>
  <c r="K113" i="44" s="1"/>
  <c r="K32" i="63"/>
  <c r="D48" i="8" s="1"/>
  <c r="L137" i="40"/>
  <c r="K137" i="40" s="1"/>
  <c r="G63" i="47"/>
  <c r="G7" i="39" s="1"/>
  <c r="F28" i="36" s="1"/>
  <c r="J11" i="39"/>
  <c r="K25" i="58"/>
  <c r="K44" i="8" s="1"/>
  <c r="L76" i="74"/>
  <c r="K76" i="74" s="1"/>
  <c r="K24" i="58"/>
  <c r="J44" i="8" s="1"/>
  <c r="J50" i="8" s="1"/>
  <c r="L76" i="52"/>
  <c r="K76" i="52" s="1"/>
  <c r="L77" i="52"/>
  <c r="K77" i="52" s="1"/>
  <c r="K38" i="63"/>
  <c r="J48" i="8" s="1"/>
  <c r="L14" i="66"/>
  <c r="E38" i="8" s="1"/>
  <c r="L53" i="42"/>
  <c r="K53" i="42" s="1"/>
  <c r="J27" i="36"/>
  <c r="G27" i="36"/>
  <c r="L53" i="48"/>
  <c r="K53" i="48" s="1"/>
  <c r="L17" i="66"/>
  <c r="H38" i="8" s="1"/>
  <c r="K22" i="58"/>
  <c r="H44" i="8" s="1"/>
  <c r="H50" i="8" s="1"/>
  <c r="L76" i="48"/>
  <c r="K76" i="48" s="1"/>
  <c r="M86" i="52"/>
  <c r="K74" i="46"/>
  <c r="E39" i="8"/>
  <c r="L52" i="42" s="1"/>
  <c r="L85" i="42"/>
  <c r="K74" i="42"/>
  <c r="Y8" i="50"/>
  <c r="X49" i="50"/>
  <c r="N85" i="46"/>
  <c r="N86" i="46" s="1"/>
  <c r="M85" i="42"/>
  <c r="M86" i="42" s="1"/>
  <c r="K76" i="42"/>
  <c r="X109" i="44"/>
  <c r="Y8" i="44"/>
  <c r="J26" i="36"/>
  <c r="G26" i="36"/>
  <c r="K53" i="50"/>
  <c r="L18" i="66"/>
  <c r="I38" i="8" s="1"/>
  <c r="J5" i="36"/>
  <c r="F13" i="36"/>
  <c r="G5" i="36"/>
  <c r="N86" i="74"/>
  <c r="F41" i="8"/>
  <c r="L124" i="44" s="1"/>
  <c r="M146" i="44"/>
  <c r="L145" i="40"/>
  <c r="K134" i="40"/>
  <c r="J39" i="8"/>
  <c r="L52" i="52" s="1"/>
  <c r="J28" i="36" l="1"/>
  <c r="G28" i="36"/>
  <c r="F33" i="36"/>
  <c r="I7" i="36"/>
  <c r="I27" i="36" s="1"/>
  <c r="V112" i="44"/>
  <c r="F12" i="39" s="1"/>
  <c r="F13" i="39" s="1"/>
  <c r="L70" i="42"/>
  <c r="K64" i="42"/>
  <c r="K70" i="42" s="1"/>
  <c r="K52" i="50"/>
  <c r="K61" i="50" s="1"/>
  <c r="L61" i="50"/>
  <c r="K124" i="44"/>
  <c r="K130" i="44" s="1"/>
  <c r="L130" i="44"/>
  <c r="H51" i="8"/>
  <c r="H52" i="8" s="1"/>
  <c r="L85" i="48"/>
  <c r="G50" i="41"/>
  <c r="R113" i="40"/>
  <c r="V6" i="6"/>
  <c r="P6" i="6"/>
  <c r="AB6" i="6"/>
  <c r="L6" i="6"/>
  <c r="AD6" i="6"/>
  <c r="J6" i="6"/>
  <c r="Z6" i="6"/>
  <c r="R6" i="6"/>
  <c r="T6" i="6"/>
  <c r="X6" i="6"/>
  <c r="E6" i="6"/>
  <c r="H6" i="6"/>
  <c r="N6" i="6"/>
  <c r="R113" i="44"/>
  <c r="G52" i="45"/>
  <c r="G11" i="39"/>
  <c r="I8" i="36"/>
  <c r="I28" i="36" s="1"/>
  <c r="V52" i="46"/>
  <c r="G12" i="39" s="1"/>
  <c r="G13" i="39" s="1"/>
  <c r="K112" i="40"/>
  <c r="K121" i="40" s="1"/>
  <c r="L121" i="40"/>
  <c r="R52" i="42"/>
  <c r="G51" i="43"/>
  <c r="C32" i="33"/>
  <c r="K51" i="8"/>
  <c r="K52" i="8" s="1"/>
  <c r="I12" i="36"/>
  <c r="I32" i="36" s="1"/>
  <c r="V52" i="74"/>
  <c r="K12" i="39" s="1"/>
  <c r="K13" i="39" s="1"/>
  <c r="E50" i="8"/>
  <c r="I51" i="8"/>
  <c r="I52" i="8" s="1"/>
  <c r="L145" i="44"/>
  <c r="K121" i="44"/>
  <c r="L39" i="8"/>
  <c r="L61" i="48"/>
  <c r="K52" i="48"/>
  <c r="K61" i="48" s="1"/>
  <c r="F50" i="8"/>
  <c r="N5" i="6"/>
  <c r="E5" i="6"/>
  <c r="AB5" i="6"/>
  <c r="Z5" i="6"/>
  <c r="AD5" i="6"/>
  <c r="P5" i="6"/>
  <c r="T5" i="6"/>
  <c r="H5" i="6"/>
  <c r="V5" i="6"/>
  <c r="X5" i="6"/>
  <c r="R5" i="6"/>
  <c r="L5" i="6"/>
  <c r="J5" i="6"/>
  <c r="K85" i="48"/>
  <c r="L3" i="35"/>
  <c r="G13" i="36"/>
  <c r="H5" i="36" s="1"/>
  <c r="J13" i="36"/>
  <c r="K5" i="36" s="1"/>
  <c r="M43" i="33" s="1"/>
  <c r="K52" i="46"/>
  <c r="K61" i="46" s="1"/>
  <c r="K71" i="46" s="1"/>
  <c r="K86" i="46" s="1"/>
  <c r="L61" i="46"/>
  <c r="L71" i="46" s="1"/>
  <c r="R112" i="44"/>
  <c r="G31" i="33"/>
  <c r="G51" i="45"/>
  <c r="I9" i="36"/>
  <c r="I29" i="36" s="1"/>
  <c r="V52" i="48"/>
  <c r="H12" i="39" s="1"/>
  <c r="H13" i="39" s="1"/>
  <c r="L48" i="8"/>
  <c r="K52" i="42"/>
  <c r="K61" i="42" s="1"/>
  <c r="K71" i="42" s="1"/>
  <c r="L61" i="42"/>
  <c r="L71" i="42" s="1"/>
  <c r="L86" i="42" s="1"/>
  <c r="E51" i="8"/>
  <c r="E52" i="8" s="1"/>
  <c r="F51" i="8"/>
  <c r="F52" i="8" s="1"/>
  <c r="K145" i="44"/>
  <c r="I6" i="36"/>
  <c r="I26" i="36" s="1"/>
  <c r="V52" i="42"/>
  <c r="E12" i="39" s="1"/>
  <c r="E13" i="39" s="1"/>
  <c r="L121" i="44"/>
  <c r="I11" i="36"/>
  <c r="I31" i="36" s="1"/>
  <c r="V52" i="52"/>
  <c r="J12" i="39" s="1"/>
  <c r="J13" i="39" s="1"/>
  <c r="R52" i="52"/>
  <c r="G45" i="53"/>
  <c r="N31" i="33"/>
  <c r="R53" i="42"/>
  <c r="G52" i="43"/>
  <c r="K52" i="74"/>
  <c r="K61" i="74" s="1"/>
  <c r="L61" i="74"/>
  <c r="V52" i="50"/>
  <c r="I12" i="39" s="1"/>
  <c r="I13" i="39" s="1"/>
  <c r="I10" i="36"/>
  <c r="I30" i="36" s="1"/>
  <c r="L4" i="6"/>
  <c r="Z4" i="6"/>
  <c r="AB4" i="6"/>
  <c r="R4" i="6"/>
  <c r="T4" i="6"/>
  <c r="E4" i="6"/>
  <c r="X4" i="6"/>
  <c r="P4" i="6"/>
  <c r="F8" i="6"/>
  <c r="N4" i="6"/>
  <c r="AD4" i="6"/>
  <c r="V4" i="6"/>
  <c r="H4" i="6"/>
  <c r="J4" i="6"/>
  <c r="L70" i="48"/>
  <c r="K64" i="48"/>
  <c r="K70" i="48" s="1"/>
  <c r="N7" i="6"/>
  <c r="P7" i="6"/>
  <c r="Z7" i="6"/>
  <c r="AD7" i="6"/>
  <c r="H7" i="6"/>
  <c r="R7" i="6"/>
  <c r="X7" i="6"/>
  <c r="V7" i="6"/>
  <c r="T7" i="6"/>
  <c r="L7" i="6"/>
  <c r="E7" i="6"/>
  <c r="J7" i="6"/>
  <c r="AB7" i="6"/>
  <c r="K85" i="42"/>
  <c r="L85" i="46"/>
  <c r="L70" i="74"/>
  <c r="K64" i="74"/>
  <c r="K70" i="74" s="1"/>
  <c r="V112" i="40"/>
  <c r="D12" i="39" s="1"/>
  <c r="D13" i="39" s="1"/>
  <c r="I5" i="36"/>
  <c r="G8" i="36"/>
  <c r="J8" i="36"/>
  <c r="G46" i="53"/>
  <c r="R53" i="52"/>
  <c r="K64" i="50"/>
  <c r="K70" i="50" s="1"/>
  <c r="L70" i="50"/>
  <c r="K124" i="40"/>
  <c r="K130" i="40" s="1"/>
  <c r="L130" i="40"/>
  <c r="C31" i="33"/>
  <c r="G49" i="41"/>
  <c r="R112" i="40"/>
  <c r="J51" i="8"/>
  <c r="J52" i="8" s="1"/>
  <c r="K33" i="78"/>
  <c r="J35" i="78"/>
  <c r="L85" i="74"/>
  <c r="D51" i="8"/>
  <c r="D52" i="8" s="1"/>
  <c r="L38" i="8"/>
  <c r="L50" i="8" s="1"/>
  <c r="L51" i="8" s="1"/>
  <c r="L52" i="8" s="1"/>
  <c r="L41" i="8"/>
  <c r="G51" i="8"/>
  <c r="G52" i="8" s="1"/>
  <c r="L70" i="52"/>
  <c r="K64" i="52"/>
  <c r="K70" i="52" s="1"/>
  <c r="K52" i="52"/>
  <c r="K61" i="52" s="1"/>
  <c r="K71" i="52" s="1"/>
  <c r="K86" i="52" s="1"/>
  <c r="L61" i="52"/>
  <c r="L71" i="52" s="1"/>
  <c r="L86" i="52" s="1"/>
  <c r="X50" i="52" s="1"/>
  <c r="E11" i="36" s="1"/>
  <c r="E31" i="36" s="1"/>
  <c r="K85" i="46"/>
  <c r="K145" i="40"/>
  <c r="S3" i="35"/>
  <c r="G40" i="33"/>
  <c r="L44" i="8"/>
  <c r="K85" i="74"/>
  <c r="J31" i="36"/>
  <c r="G31" i="36"/>
  <c r="K71" i="50" l="1"/>
  <c r="K86" i="50" s="1"/>
  <c r="M11" i="39"/>
  <c r="H19" i="39"/>
  <c r="G47" i="47"/>
  <c r="R52" i="46"/>
  <c r="G32" i="33"/>
  <c r="K131" i="40"/>
  <c r="K146" i="40" s="1"/>
  <c r="F43" i="33"/>
  <c r="D15" i="36"/>
  <c r="K35" i="78"/>
  <c r="L33" i="78"/>
  <c r="K86" i="42"/>
  <c r="X50" i="42" s="1"/>
  <c r="E6" i="36" s="1"/>
  <c r="E26" i="36" s="1"/>
  <c r="L71" i="48"/>
  <c r="L86" i="48" s="1"/>
  <c r="AA6" i="6"/>
  <c r="W6" i="6"/>
  <c r="K6" i="6"/>
  <c r="Y6" i="6"/>
  <c r="I6" i="6"/>
  <c r="S6" i="6"/>
  <c r="Q6" i="6"/>
  <c r="U6" i="6"/>
  <c r="M6" i="6"/>
  <c r="O6" i="6"/>
  <c r="AC6" i="6"/>
  <c r="G6" i="6"/>
  <c r="J33" i="36"/>
  <c r="K25" i="36" s="1"/>
  <c r="O43" i="33" s="1"/>
  <c r="G33" i="36"/>
  <c r="H25" i="36" s="1"/>
  <c r="H43" i="33" s="1"/>
  <c r="L86" i="46"/>
  <c r="X50" i="46" s="1"/>
  <c r="E8" i="36" s="1"/>
  <c r="E28" i="36" s="1"/>
  <c r="K4" i="6"/>
  <c r="S4" i="6"/>
  <c r="Y4" i="6"/>
  <c r="E8" i="6"/>
  <c r="W4" i="6"/>
  <c r="M4" i="6"/>
  <c r="I4" i="6"/>
  <c r="U4" i="6"/>
  <c r="O4" i="6"/>
  <c r="Q4" i="6"/>
  <c r="G4" i="6"/>
  <c r="AA4" i="6"/>
  <c r="AC4" i="6"/>
  <c r="AC7" i="6"/>
  <c r="K7" i="6"/>
  <c r="Y7" i="6"/>
  <c r="G7" i="6"/>
  <c r="AA7" i="6"/>
  <c r="W7" i="6"/>
  <c r="Q7" i="6"/>
  <c r="U7" i="6"/>
  <c r="S7" i="6"/>
  <c r="O7" i="6"/>
  <c r="M7" i="6"/>
  <c r="I7" i="6"/>
  <c r="G48" i="47"/>
  <c r="R53" i="46"/>
  <c r="I13" i="36"/>
  <c r="I25" i="36"/>
  <c r="I33" i="36" s="1"/>
  <c r="M12" i="39"/>
  <c r="H16" i="39"/>
  <c r="L71" i="74"/>
  <c r="L86" i="74" s="1"/>
  <c r="L71" i="50"/>
  <c r="L86" i="50" s="1"/>
  <c r="X50" i="50" s="1"/>
  <c r="E10" i="36" s="1"/>
  <c r="E30" i="36" s="1"/>
  <c r="AC5" i="6"/>
  <c r="AA5" i="6"/>
  <c r="I5" i="6"/>
  <c r="K5" i="6"/>
  <c r="G5" i="6"/>
  <c r="Y5" i="6"/>
  <c r="S5" i="6"/>
  <c r="O5" i="6"/>
  <c r="W5" i="6"/>
  <c r="Q5" i="6"/>
  <c r="U5" i="6"/>
  <c r="M5" i="6"/>
  <c r="L131" i="44"/>
  <c r="L146" i="44" s="1"/>
  <c r="K71" i="48"/>
  <c r="K86" i="48" s="1"/>
  <c r="K71" i="74"/>
  <c r="K86" i="74" s="1"/>
  <c r="K131" i="44"/>
  <c r="K146" i="44" s="1"/>
  <c r="L131" i="40"/>
  <c r="L146" i="40" s="1"/>
  <c r="L35" i="78" l="1"/>
  <c r="M33" i="78"/>
  <c r="F20" i="36"/>
  <c r="O46" i="33" s="1"/>
  <c r="F19" i="36"/>
  <c r="H46" i="33" s="1"/>
  <c r="X110" i="40"/>
  <c r="E5" i="36" s="1"/>
  <c r="N40" i="33"/>
  <c r="H17" i="39"/>
  <c r="H18" i="39"/>
  <c r="N39" i="33"/>
  <c r="X110" i="44"/>
  <c r="E7" i="36" s="1"/>
  <c r="E27" i="36" s="1"/>
  <c r="X50" i="48"/>
  <c r="E9" i="36" s="1"/>
  <c r="E29" i="36" s="1"/>
  <c r="X50" i="74"/>
  <c r="E12" i="36" s="1"/>
  <c r="E32" i="36" s="1"/>
  <c r="H50" i="33" l="1"/>
  <c r="D19" i="39"/>
  <c r="O50" i="33" s="1"/>
  <c r="E25" i="36"/>
  <c r="E33" i="36" s="1"/>
  <c r="E13" i="36"/>
  <c r="M35" i="78"/>
  <c r="N33" i="78"/>
  <c r="O33" i="78" l="1"/>
  <c r="N35" i="78"/>
  <c r="M3" i="35"/>
  <c r="D19" i="36"/>
  <c r="F46" i="33" s="1"/>
  <c r="D20" i="36"/>
  <c r="M46" i="33" s="1"/>
  <c r="P33" i="78" l="1"/>
  <c r="O35" i="78"/>
  <c r="P35" i="78" l="1"/>
  <c r="Q33" i="78"/>
  <c r="Q35" i="78" l="1"/>
  <c r="R33" i="78"/>
  <c r="S33" i="78" l="1"/>
  <c r="R35" i="78"/>
  <c r="T33" i="78" l="1"/>
  <c r="S35" i="78"/>
  <c r="T35" i="78" l="1"/>
  <c r="U33" i="78"/>
  <c r="U35" i="78" l="1"/>
  <c r="V33" i="78"/>
  <c r="W33" i="78" l="1"/>
  <c r="V35" i="78"/>
  <c r="X33" i="78" l="1"/>
  <c r="W35" i="78"/>
  <c r="X35" i="78" l="1"/>
  <c r="Y33" i="78"/>
  <c r="Z33" i="78" l="1"/>
  <c r="Y35" i="78"/>
  <c r="Z35" i="78" l="1"/>
  <c r="AA33" i="78"/>
  <c r="AB33" i="78" l="1"/>
  <c r="AA35" i="78"/>
  <c r="AB35" i="78" l="1"/>
  <c r="AC33" i="78"/>
  <c r="AC35" i="7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A51A48BD-5FCA-4765-A571-F07FAB1C1F23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1C291579-FDBF-4F3D-8DC3-F01724B8AA46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78DC39C9-F691-4C70-A15E-F9E25470B2B4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7DFC83D-8B39-4B54-A862-30E678EC4934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9728FD9A-C07A-4C63-BECF-90DAEE64E0E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FDEE7C1-1A00-4A85-BAD8-D277F085F38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9937CE24-A31D-4351-9C34-A2CA364CE32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EEF1630A-851D-4ED7-A64A-59F807247C0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E44E051-6924-40BE-8DE3-0307E95C9598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FFFF0F05-B37D-42FA-97DF-41F2D98B6FB6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9CA83F36-4563-4DAC-94B3-4BCE2ACAFE24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F523978-A385-4763-89A9-4883F6098A4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63F549A5-271C-4DA1-BBB1-C258CCD5377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D87AC9-D8E6-490D-8DBC-B5361AC0A52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4D97F47F-C71F-40C0-8635-C783033FB87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29EE6B08-F1F7-49C7-BFCC-073569C4690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E7FF264F-E49D-4F74-90A4-C58DA8D6E10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C50C443C-90B1-43ED-AA3E-D62978DD247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FAEFB573-2A83-43C7-BF77-774CC4D12475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39C343EF-F8E4-496E-8A32-9483E439D78C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C2F0106-798D-45B3-AEF5-CB4A7656F1D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52A4F522-549C-4F8F-82B9-6768DE0D734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56D5A5DF-472F-4227-8A8A-7546BB1CA814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6EC32742-85F6-461E-882A-54A15E59C81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A91A46A2-9738-425F-BB7D-CC69C323CC64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444506F3-B6CE-47D3-A7EB-A97972F3B30E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1AE372B4-55D8-4579-B08F-C650393B419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623FD70F-D598-42C9-A516-8283CB2CE38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89FC0802-12F7-4556-9456-E1FF2D62DFF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FCC818F8-476E-46F8-9FDD-6F428F9249C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F974EABC-223B-4CFD-9F39-138F6FF0F60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EC46DDA9-A032-463D-A9C5-0CF2F005D6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A64F2420-E74A-4CC2-8C54-20492A70F68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6C976CC8-8F30-4805-9FCC-EFAAEE331BD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F86DE44E-267A-4E7B-97E8-7F68B5FF2CC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86F23F3D-098D-41A8-B300-132667F4951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2F0D8CF3-D361-4C0C-AF95-7A3359009C84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AF25BB7C-99B0-4593-98A9-1E74E25208C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9099190C-C87B-4479-8341-53982A20615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F7F069F7-9B97-4C0B-BCFE-5D0C5EF247A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A19B0A73-A05B-4BA2-BDC3-C50164EC521F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FE4BB7AD-12EC-4E52-BEDB-777D729FBA6A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722AF1FA-305A-44C0-91ED-AB0232B92005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28D6BC60-3F34-4079-B90D-81BCB77D9EF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E3CB5E1-8231-487A-8A8F-B8CA429F3C4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BD840AF6-5D21-457F-ACDE-A650BC45E6A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45F3BD8A-B16A-4C0A-A47F-0927678B77F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B9FCAAAA-0775-45E0-B0D1-F090440BE22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1EE66B49-8974-4C63-A5FB-1FFAB328BE7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F546D066-F5B5-4E86-8A91-A4B7B28D175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FC646C98-3D51-4CEE-A4CD-7AFB955261A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8926A97F-FEEA-4FB1-B024-FBA71C85C2C4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79CE1B6-B0F0-48FB-8D6C-0688CAEDAA2F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2B6EC9C6-DDE1-41B5-845A-09B878E0F8A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D62DA22D-5138-405A-A341-BD9D78F4C45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9F67612B-9933-40C9-9447-67F1A58B62F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CAE4B890-0E8F-4C1C-B0A0-2A36AE9DB2F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792AE611-7AE6-4C7A-91DD-90B212A3458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8AC1ACDE-E3CB-4C61-AA2F-D8BDF54E0C9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5E4E646-2ED3-4574-9D3D-F9EC5F945B6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A38E5D38-296B-464D-BA30-083E729A7EF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C9102387-E269-4CEE-8D13-951D972328A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6BB37D9C-7E15-45F8-A649-5F132306567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643C0E1E-25FC-449E-AC8F-BD035E431B6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217145C1-9817-48EE-9BA5-04052151471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322A74A-29C5-4D36-948D-188C2BB4D7B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BD8A32C-78D4-4399-B0F1-B7288EFD8D6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E4014481-C7A4-4C2C-B821-D47847CED7E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864E2EAC-7C7D-4137-BD94-9C42B48F1B4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85F02B19-EE0C-4841-95F6-4B8D265A719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6B49730F-1038-4076-9E05-2EE047AC632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77340230-E626-4860-9B9F-DAC9529DD0F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B9200680-295F-4691-9611-9AC2FFB4354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BD4D77BA-C3C3-49F7-9679-3DD11635BAD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2F1BAEB2-468B-47DD-A8CE-9C78F6B98E5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2DD8287-7AA6-48E5-ADBD-9BBF8A81104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61A5FC75-7F6B-480B-8330-3E0D96CEC22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2EA83107-6709-4645-B309-B2C278B5867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77368D01-E954-4B25-9BAA-F87CBF3D115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650A8AD3-857B-498D-AF7C-94CD5076F4B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992F8D3E-0346-4353-BF25-F55F8B1F226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F0D35DD5-9785-4280-89A7-305CE4D85A2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B5FC8EF9-3620-4CB5-9FDE-BA3FD962396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4A0F568B-43EF-4FCA-8B59-6FF913AA70D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F5CFCEEA-D831-4AB5-AA78-B3931CA4A29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2E7F66F0-980F-4B91-9E23-8972DB80919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4FE8688B-DF0B-4214-905A-E58C64BD04D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C8C914DA-B493-430D-96F9-732AA5182F3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7948BBF1-1D24-499B-9761-1B418F57785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A8DC1FE8-2CA8-48DD-8AA0-4517DDA7478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B4D91CF6-1638-489B-A371-C9019DC2F51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8E69B44B-65DF-43EC-B8CC-4AF7F75EC58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6BF040EB-5C24-442F-8C46-F115E24E459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4536948B-8BAA-41E0-B41D-6432E498DFB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108C784E-71F6-4A6F-8179-C20072DBD21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718D6919-CE34-4294-8A44-5D7250709D8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F0A6581D-C01A-4343-A25B-5FA80D34725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C1ADD7B3-4191-4A98-A5D3-DD922D04BEB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E8A5F20C-7932-4592-9746-A516A638AF7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8B966FBE-F75A-4214-804B-36B29C1724E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AA9E6BA4-DE8F-4221-84A1-498DB799D30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84D7AD9A-9CA6-4CC2-8B2C-3D0040897F2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BA049A0-6F5E-47DB-81BD-AEF8AA2F9F6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BBDE4D38-5F04-400D-9656-8900282E903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CB2594BC-6267-43BA-992D-192CED92755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CEE58177-750E-4383-A112-023631B3E10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E1A8D4A3-8DF0-4CFD-A24F-B7F0E12B856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C54D3CE9-96FB-4961-96A6-F2681265EDE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00AB022A-D7E9-4B34-AC7C-572B6331EB0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AC74030F-B39F-4615-9D9C-C56EE8F78F95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D092DAF6-DF9E-4BEA-B598-23E0E9199AC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DFDF8BDA-0CFD-4D65-9D96-1DB28B0B722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3A19670E-BF20-44E2-BEA2-8F6044ED882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AC951A2E-AA25-46DF-A78D-19428DBECCA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F29975F4-4B66-464D-AEEB-CF07432815C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48F9035E-CC6C-40A0-AE4D-F5899AFB332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2EEEE24-3F67-4EF5-9D95-FBA78BB94B4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4C49BA50-BDC8-465A-ABAD-2AF566E8FFA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D0E38BC9-803D-4F42-A245-561F126F732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5A5F0E1E-97C2-4E15-81F0-7905692CAD4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D4D3198D-A62E-4EC2-8461-057D9BE0AA0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CC825EEB-16D8-4750-8799-221F42D3A83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2D159CAA-6AE0-45C7-B75F-2BA01A774F3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57F3D568-B0DE-477A-A330-019841BB202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811629E1-3749-4C38-B4D7-3BD20064F8A5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48F147B3-8DC0-4054-A0FB-3FB83877CD8D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9FFE73CC-50BF-450B-BB8D-419990A2BFF9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29618856-7B1F-48FD-94E2-2EEC93B8C00F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C0B82891-0D1C-434A-8034-AA0B5340802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DCFAB6E-4804-43DE-BEC3-F91D6EBE8FC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43DDBFE1-7161-4E32-B7C7-C850DDD188E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6476FEEE-E442-4E0D-B062-34BBE6DDFED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55F7C0A4-B70E-4B91-A332-0C85CD6AA32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E1F7F8A9-99AB-45ED-92C5-91CE0DDA2A4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B6AA3278-0EC2-4D4D-A1B2-95FB9274C69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E7224B29-9606-4C8A-9167-15C0E2AAA00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C7C5AE7-615B-4225-8EA7-7843B76DA666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50AE5B6-2509-43CC-977D-2618359F92C4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1FA8A15C-435E-43AA-9B9B-5263140E64AF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D55BF137-2241-4533-9265-D27D25AD3A6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40C27088-5A0B-4420-80F6-A3380E1EBF9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EAE6E7EE-BD89-4BF5-8DBF-2BF38F74D38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B5F0467A-4E06-4D8B-91EC-A6EFDC63978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FA56B0EE-2208-4C5E-9E8E-F6FBE6695D8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4A690CEB-06C1-40FE-8F74-65D3090C6DC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53BE07E3-0AF7-4753-8F87-3C79B0F3AEF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FF86E831-F875-4D09-AD11-5198CD07CDA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66350DBB-28D9-41ED-8237-0F8199786B4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E18EB264-2473-4925-8905-43A297DD4E5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4D96A529-02DC-4B24-81C5-C11016DA853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8EA7F66A-76C6-44CA-8129-FF17746CD41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54438F25-88BA-4856-B178-7874DB85859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C41B22C7-65A2-4C86-9E68-6A6858B6815A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94760E77-B826-4918-B9BC-2B614FC73929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16D42495-825E-4CD6-A639-A1027A493B9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95AECAFA-3FBE-4A2F-B573-21D82F09311E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4E572967-09ED-47D5-8011-CA152C8EA80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6CAC577A-D8D8-4B8D-B366-1C5E14B80D0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52E23F77-DFDB-4E55-853B-D0562898CEDF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E86BE0AA-5FB4-41C8-BA34-27124F7C7E2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40CE3697-AA20-4091-88EF-DB1E956BCB9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D730DB46-5226-4D24-8A5D-DEA05EFDA69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90A7B53F-90BF-4D1E-9591-47011E60FBF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480E6FA-4237-4F43-8E3F-882E105FBAE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D127B823-5167-48FC-B3E1-1E70D477D24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C8501B25-EC40-423F-9F19-E315EF27576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BF9E788-5DE0-428F-8162-8434EA28230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4A127D5E-275B-4419-BB16-48674ED4F5E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63700B8-2923-4F56-B2C6-92D10EA545D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3C477D2-8E83-48C3-94B2-BE716976566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6FEE11DA-B3D5-48A8-B90D-6420F065301B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CC2CFE0B-B341-423B-906B-597135DC023A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FC445861-0D51-45C6-BC8F-0D46260B37F5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A26BA083-C8B1-48BC-B062-EF6D81E040D3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9CAD92BD-1998-468D-8DFA-CD8AACE32245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18E72FAC-B023-45BE-88EE-CB0016A5B77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9B523997-554B-4B94-853C-30B9D703947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C9B06D43-C5A8-4236-9C03-56DF417B952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E3133D08-E206-4134-9038-4B637B9FBCB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59A96ABF-8E38-4635-BFFC-5F05BBB5B9C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DE339323-B4A5-4CD1-A36D-181FFCA7314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9C5B763D-1950-4D59-BE9F-5028071043B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4A44-0CA6-4CF5-99F5-81898F532EC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4C97B6FE-66E6-40AF-8700-776E76B095A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54D76CA7-4FC0-4654-BA1E-D4AD061E195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9F19CF7D-1FC1-4033-899F-625353226B9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552D2094-DA4C-4852-97B2-B10EF1FAAB1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5D18CA89-FB0C-4A0F-A14F-E7BB48A9928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BA419A4E-785B-4AAF-8B28-D996EF3BE86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18F1B30F-A254-4662-ACC2-DB8FFBABDF8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31EE78CE-143D-431A-ABC8-B3715B3B518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45AD1F79-5FC0-4168-B967-BA3456F04AF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3E486F61-78BF-486B-89A4-F2C7EE6A6EAA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D00B6F22-58AA-4356-B8D9-89B8A9B71C9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7C325AD2-F56C-4BA9-AAFE-DC53D0E916FB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FF963D8C-53DA-4D38-ADD4-16F482E3074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A48158E-B814-4669-841C-A9FD48F26EBB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3DC15BC3-38F4-4280-9E6F-EDDA1DB5B92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A64D27A4-3AC3-4460-BF06-676DB33EBD0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15D3F786-15C5-44CB-B1F5-8A130759E30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D4E95B75-CA02-4335-821B-62E69C63E6B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4A54C168-C26F-43ED-9C14-615AF2E0190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78D44100-9BFA-4516-AF4C-4BFC4B8DCD7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E63A3637-9116-457F-9D0B-CF2A95E94D9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B6C054EA-B0BA-40D9-8B9E-1A235D57A0A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D16A6573-451E-4B27-B8B4-29766656D20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690060BD-09CE-463D-8845-BE1E76E33BE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3B857335-7BCB-47F4-BA05-4218C062A62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5DDFD2E6-0E34-4EBF-87D3-B1A9661FF58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DC9CD29-F65C-4504-9223-86759070782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A040E8BF-EEEC-4828-947A-E1EE882C74A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364A6622-446B-4A4E-B571-5A6AEEDA957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2FA7C5D9-6C05-4482-9704-06B6214772A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690485FA-D05F-470B-91DF-1458910A210D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9621E6D0-EC76-436D-8C60-945A12FF53A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B40DFA2-BE30-4755-8AA2-78E79AA4A58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8F220A4E-2BAE-41F0-A4D3-7C2FACED05B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78CCBD23-F5F2-473C-BEE7-F9DECFC7F9E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3D6A2104-13DC-4D5D-803C-B7ADA055871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CCB1796F-AD3E-4998-8342-CC7F5CBA9A7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A2B3407E-53CD-4FD8-957A-6BB4CC915AA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6C7E4A58-34A0-4286-B453-85C827C1BB4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7767D5A7-DB24-44C6-949F-0ABDB0AB260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C519E90A-D74A-4742-963D-0B176E63D73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23EED524-E933-4FDB-8C04-58E67116285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442C9611-DC82-459E-A323-FF9EB4F11B4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757839A3-466A-4D7F-AB3D-7EF992A8E7C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C6162397-D6FC-41E5-BF4F-416976C31B8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4BFF5146-18E3-41AA-A408-B5D4BE10377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109EF379-5722-4B76-A4AA-AE34FA4CDB7B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3B2310D5-76DF-46F8-8D7C-342C25C8BDC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18B675A1-0DCC-40B0-97FA-98F2C5795F9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B1D8BC30-8D20-4653-A59E-13729AF62C1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B5C5B35A-E477-4F9E-AB00-C09DDB8E5B6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60932B66-E3AB-4021-B70C-6D0C72C316C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2FCC365C-78CF-41C5-A572-05794F5EE3D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D2DCFAB9-800D-417C-AE1C-9F1ABFD8F35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7D1127E7-CFC2-4F87-B1EC-3A9D1F5563C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4307FB15-18CE-4835-8B60-750674AC1D4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50D9A14A-A2F5-4C6E-89FF-2F10F9F4318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7254C9DD-A9E5-4C2E-9BF5-221724AA723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7D3CEB1A-5ED1-4DB9-B274-7203D09772C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955DD0E9-356E-49F1-B32A-B730609537A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<sst xmlns="http://schemas.openxmlformats.org/spreadsheetml/2006/main" count="6125" uniqueCount="1163">
  <si>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</si>
  <si>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</si>
  <si>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</si>
  <si>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</si>
  <si>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</si>
  <si>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</si>
  <si>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</si>
  <si>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</si>
  <si>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</si>
  <si>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</si>
  <si>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</si>
  <si>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</si>
  <si>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</si>
  <si>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</si>
  <si>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</si>
  <si>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</si>
  <si>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</si>
  <si>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</si>
  <si>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</si>
  <si>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</si>
  <si>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</si>
  <si>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</si>
  <si>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</si>
  <si>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</si>
  <si>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</si>
  <si>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</si>
  <si>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</si>
  <si>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</si>
  <si>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</si>
  <si>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</si>
  <si>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</si>
  <si>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</si>
  <si>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</si>
  <si>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</si>
  <si>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</si>
  <si>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</si>
  <si>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</si>
  <si>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</si>
  <si>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</si>
  <si>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</si>
  <si>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</si>
  <si>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</si>
  <si>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</si>
  <si>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</si>
  <si>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</si>
  <si>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</si>
  <si>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</si>
  <si>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</si>
  <si>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</si>
  <si>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</si>
  <si>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</si>
  <si>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</si>
  <si>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</si>
  <si>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</si>
  <si>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</si>
  <si>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</si>
  <si>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</si>
  <si>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</si>
  <si>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</si>
  <si>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</si>
  <si>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</si>
  <si>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</si>
  <si>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</si>
  <si>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</si>
  <si>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</si>
  <si>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</si>
  <si>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</si>
  <si>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</si>
  <si>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</si>
  <si>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</si>
  <si>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</si>
  <si>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</si>
  <si>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</si>
  <si>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</si>
  <si>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</si>
  <si>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</si>
  <si>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</si>
  <si>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</si>
  <si>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</si>
  <si>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</si>
  <si>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</si>
  <si>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</si>
  <si>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</si>
  <si>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</si>
  <si>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</si>
  <si>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</si>
  <si>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</si>
  <si>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</si>
  <si>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</si>
  <si>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</si>
  <si>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</si>
  <si>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</si>
  <si>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</si>
  <si>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</si>
  <si>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</si>
  <si>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</si>
  <si>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</si>
  <si>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</si>
  <si>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</si>
  <si>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</si>
  <si>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</si>
  <si>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</si>
  <si>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</si>
  <si>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</si>
  <si>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</si>
  <si>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</si>
  <si>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</si>
  <si>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</si>
  <si>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</si>
  <si>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</si>
  <si>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</si>
  <si>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</si>
  <si>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</si>
  <si>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</si>
  <si>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</si>
  <si>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</si>
  <si>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</si>
  <si>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</si>
  <si>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</si>
  <si>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</si>
  <si>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</si>
  <si>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</si>
  <si>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</si>
  <si>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</si>
  <si>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</si>
  <si>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</si>
  <si>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</si>
  <si>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</si>
  <si>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</si>
  <si>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</si>
  <si>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</si>
  <si>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</si>
  <si>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</si>
  <si>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</si>
  <si>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</si>
  <si>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</si>
  <si>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</si>
  <si>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</si>
  <si>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</si>
  <si>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</si>
  <si>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</si>
  <si>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</si>
  <si>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</si>
  <si>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</si>
  <si>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</si>
  <si>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</si>
  <si>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</si>
  <si>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</si>
  <si>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</si>
  <si>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</si>
  <si>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</si>
  <si>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</si>
  <si>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</si>
  <si>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</si>
  <si>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</si>
  <si>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</si>
  <si>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</si>
  <si>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</si>
  <si>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</si>
  <si>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</si>
  <si>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</si>
  <si>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</si>
  <si>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</si>
  <si>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</si>
  <si>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</si>
  <si>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</si>
  <si>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</si>
  <si>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</si>
  <si>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</si>
  <si>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</si>
  <si>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</si>
  <si>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</si>
  <si>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</si>
  <si>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</si>
  <si>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</si>
  <si>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</si>
  <si>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</si>
  <si>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</si>
  <si>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</si>
  <si>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</si>
  <si>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</si>
  <si>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</si>
  <si>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</si>
  <si>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</si>
  <si>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</si>
  <si>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</si>
  <si>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</si>
  <si>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</si>
  <si>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</si>
  <si>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</si>
  <si>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</si>
  <si>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</si>
  <si>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</si>
  <si>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</si>
  <si>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</si>
  <si>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</si>
  <si>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</si>
  <si>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</si>
  <si>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</si>
  <si>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</si>
  <si>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</si>
  <si>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</si>
  <si>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</si>
  <si>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</si>
  <si>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</si>
  <si>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</si>
  <si>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</si>
  <si>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</si>
  <si>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</si>
  <si>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</si>
  <si>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</si>
  <si>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</si>
  <si>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</si>
  <si>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</si>
  <si>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</si>
  <si>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</si>
  <si>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</si>
  <si>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</si>
  <si>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</si>
  <si>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</si>
  <si>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</si>
  <si>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</si>
  <si>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</si>
  <si>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</si>
  <si>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</si>
  <si>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</si>
  <si>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</si>
  <si>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</si>
  <si>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</si>
  <si>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</si>
  <si>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</si>
  <si>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</si>
  <si>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</si>
  <si>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</si>
  <si>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</si>
  <si>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</si>
  <si>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</si>
  <si>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</si>
  <si>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</si>
  <si>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</si>
  <si>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</si>
  <si>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</si>
  <si>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</si>
  <si>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</si>
  <si>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</si>
  <si>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</si>
  <si>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</si>
  <si>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</si>
  <si>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</si>
  <si>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</si>
  <si>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</si>
  <si>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</si>
  <si>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</si>
  <si>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</si>
  <si>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</si>
  <si>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</si>
  <si>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</si>
  <si>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</si>
  <si>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</si>
  <si>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</si>
  <si>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</si>
  <si>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</si>
  <si>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</si>
  <si>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</si>
  <si>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</si>
  <si>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</si>
  <si>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</si>
  <si>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</si>
  <si>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</si>
  <si>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</si>
  <si>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</si>
  <si>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</si>
  <si>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</si>
  <si>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</si>
  <si>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</si>
  <si>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</si>
  <si>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</si>
  <si>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</si>
  <si>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</si>
  <si>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</si>
  <si>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</si>
  <si>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</si>
  <si>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</si>
  <si>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</si>
  <si>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</si>
  <si>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</si>
  <si>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</si>
  <si>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</si>
  <si>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</si>
  <si>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</si>
  <si>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</si>
  <si>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</si>
  <si>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</si>
  <si>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</si>
  <si>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</si>
  <si>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</si>
  <si>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</si>
  <si>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</si>
  <si>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</si>
  <si>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</si>
  <si>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</si>
  <si>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</si>
  <si>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</si>
  <si>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</si>
  <si>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</si>
  <si>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</si>
  <si>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</si>
  <si>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</si>
  <si>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</si>
  <si>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</si>
  <si>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</si>
  <si>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</si>
  <si>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</si>
  <si>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</si>
  <si>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</si>
  <si>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</si>
  <si>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</si>
  <si>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</si>
  <si>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</si>
  <si>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</si>
  <si>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</si>
  <si>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</si>
  <si>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</si>
  <si>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</si>
  <si>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</si>
  <si>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</si>
  <si>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</si>
  <si>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</si>
  <si>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</si>
  <si>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</si>
  <si>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</si>
  <si>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</si>
  <si>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</si>
  <si>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</si>
  <si>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</si>
  <si>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</si>
  <si>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</si>
  <si>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</si>
  <si>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</si>
  <si>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</si>
  <si>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</si>
  <si>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</si>
  <si>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</si>
  <si>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</si>
  <si>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</si>
  <si>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</si>
  <si>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</si>
  <si>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</si>
  <si>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</si>
  <si>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</si>
  <si>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</si>
  <si>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</si>
  <si>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</si>
  <si>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</si>
  <si>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</si>
  <si>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</si>
  <si>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</si>
  <si>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</si>
  <si>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</si>
  <si>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</si>
  <si>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</si>
  <si>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</si>
  <si>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</si>
  <si>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</si>
  <si>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</si>
  <si>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</si>
  <si>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</si>
  <si>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</si>
  <si>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</si>
  <si>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</si>
  <si>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</si>
  <si>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</si>
  <si>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</si>
  <si>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</si>
  <si>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</si>
  <si>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</si>
  <si>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</si>
  <si>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</si>
  <si>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</si>
  <si>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</si>
  <si>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</si>
  <si>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</si>
  <si>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</si>
  <si>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</si>
  <si>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</si>
  <si>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</si>
  <si>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</si>
  <si>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</si>
  <si>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</si>
  <si>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</si>
  <si>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</si>
  <si>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</si>
  <si>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</si>
  <si>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</si>
  <si>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</si>
  <si>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</si>
  <si>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</si>
  <si>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</si>
  <si>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</si>
  <si>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</si>
  <si>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</si>
  <si>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</si>
  <si>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</si>
  <si>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</si>
  <si>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</si>
  <si>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</si>
  <si>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</si>
  <si>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</si>
  <si>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</si>
  <si>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</si>
  <si>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</si>
  <si>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</si>
  <si>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</si>
  <si>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</si>
  <si>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</si>
  <si>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</si>
  <si>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</si>
  <si>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</si>
  <si>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</si>
  <si>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</si>
  <si>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</si>
  <si>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</si>
  <si>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</si>
  <si>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</si>
  <si>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</si>
  <si>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</si>
  <si>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</si>
  <si>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</si>
  <si>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</si>
  <si>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</si>
  <si>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</si>
  <si>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</si>
  <si>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</si>
  <si>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</si>
  <si>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</si>
  <si>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</si>
  <si>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</si>
  <si>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</si>
  <si>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</si>
  <si>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</si>
  <si>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</si>
  <si>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</si>
  <si>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</si>
  <si>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</si>
  <si>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</si>
  <si>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</si>
  <si>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</si>
  <si>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</si>
  <si>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</si>
  <si>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</si>
  <si>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</si>
  <si>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</si>
  <si>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</si>
  <si>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</si>
  <si>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</si>
  <si>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</si>
  <si>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</si>
  <si>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</si>
  <si>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</si>
  <si>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</si>
  <si>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</si>
  <si>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</si>
  <si>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</si>
  <si>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</si>
  <si>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</si>
  <si>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</si>
  <si>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</si>
  <si>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</si>
  <si>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</si>
  <si>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</si>
  <si>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</si>
  <si>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</si>
  <si>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</si>
  <si>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</si>
  <si>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</si>
  <si>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</si>
  <si>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</si>
  <si>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</si>
  <si>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</si>
  <si>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</si>
  <si>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</si>
  <si>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</si>
  <si>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</si>
  <si>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</si>
  <si>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</si>
  <si>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</si>
  <si>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</si>
  <si>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</si>
  <si>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</si>
  <si>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</si>
  <si>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</si>
  <si>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</si>
  <si>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</si>
  <si>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</si>
  <si>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</si>
  <si>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</si>
  <si>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</si>
  <si>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</si>
  <si>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</si>
  <si>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</si>
  <si>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</si>
  <si>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</si>
  <si>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</si>
  <si>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</si>
  <si>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</si>
  <si>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</si>
  <si>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</si>
  <si>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</si>
  <si>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</si>
  <si>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</si>
  <si>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</si>
  <si>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</si>
  <si>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</si>
  <si>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</si>
  <si>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</si>
  <si>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</si>
  <si>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</si>
  <si>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</si>
  <si>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</si>
  <si>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</si>
  <si>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</si>
  <si>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</si>
  <si>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</si>
  <si>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</si>
  <si>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</si>
  <si>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</si>
  <si>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</si>
  <si>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</si>
  <si>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</si>
  <si>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</si>
  <si>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</si>
  <si>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</si>
  <si>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</si>
  <si>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</si>
  <si>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</si>
  <si>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</si>
  <si>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</si>
  <si>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</si>
  <si>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</si>
  <si>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</si>
  <si>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</si>
  <si>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</si>
  <si>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</si>
  <si>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</si>
  <si>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</si>
  <si>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</si>
  <si>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</si>
  <si>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</si>
  <si>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</si>
  <si>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</si>
  <si>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</si>
  <si>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</si>
  <si>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</si>
  <si>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</si>
  <si>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</si>
  <si>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</si>
  <si>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</si>
  <si>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</si>
  <si>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</si>
  <si>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</si>
  <si>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</si>
  <si>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</si>
  <si>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</si>
  <si>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</si>
  <si>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</si>
  <si>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</si>
  <si>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</si>
  <si>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</si>
  <si>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</si>
  <si>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</si>
  <si>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</si>
  <si>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</si>
  <si>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</si>
  <si>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</si>
  <si>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</si>
  <si>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</si>
  <si>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</si>
  <si>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</si>
  <si>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</si>
  <si>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</si>
  <si>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</si>
  <si>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</si>
  <si>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</si>
  <si>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</si>
  <si>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</si>
  <si>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</si>
  <si>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</si>
  <si>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</si>
  <si>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</si>
  <si>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</si>
  <si>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</si>
  <si>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</si>
  <si>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</si>
  <si>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</si>
  <si>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</si>
  <si>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</si>
  <si>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</si>
  <si>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</si>
  <si>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</si>
  <si>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</si>
  <si>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</si>
  <si>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</si>
  <si>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</si>
  <si>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</si>
  <si>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</si>
  <si>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</si>
  <si>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</si>
  <si>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</si>
  <si>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</si>
  <si>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</si>
  <si>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</si>
  <si>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</si>
  <si>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</si>
  <si>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</si>
  <si>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</si>
  <si>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</si>
  <si>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</si>
  <si>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</si>
  <si>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</si>
  <si>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</si>
  <si>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</si>
  <si>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</si>
  <si>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</si>
  <si>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</si>
  <si>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</si>
  <si>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</si>
  <si>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</si>
  <si>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</si>
  <si>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</si>
  <si>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</si>
  <si>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</si>
  <si>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</si>
  <si>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</si>
  <si>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</si>
  <si>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</si>
  <si>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</si>
  <si>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</si>
  <si>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</si>
  <si>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</si>
  <si>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</si>
  <si>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</si>
  <si>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</si>
  <si>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</si>
  <si>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</si>
  <si>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</si>
  <si>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</si>
  <si>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</si>
  <si>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</si>
  <si>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</si>
  <si>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</si>
  <si>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</si>
  <si>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</si>
  <si>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</si>
  <si>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</si>
  <si>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</si>
  <si>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</si>
  <si>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</si>
  <si>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</si>
  <si>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</si>
  <si>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</si>
  <si>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</si>
  <si>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</si>
  <si>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</si>
  <si>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</si>
  <si>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</si>
  <si>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</si>
  <si>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</si>
  <si>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</si>
  <si>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</si>
  <si>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</si>
  <si>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</si>
  <si>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</si>
  <si>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</si>
  <si>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</si>
  <si>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</si>
  <si>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</si>
  <si>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</si>
  <si>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</si>
  <si>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</si>
  <si>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</si>
  <si>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</si>
  <si>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</si>
  <si>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</si>
  <si>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</si>
  <si>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</si>
  <si>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</si>
  <si>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</si>
  <si>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</si>
  <si>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</si>
  <si>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</si>
  <si>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</si>
  <si>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</si>
  <si>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</si>
  <si>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</si>
  <si>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</si>
  <si>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</si>
  <si>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</si>
  <si>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</si>
  <si>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</si>
  <si>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</si>
  <si>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</si>
  <si>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</si>
  <si>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</si>
  <si>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</si>
  <si>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</si>
  <si>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</si>
  <si>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</si>
  <si>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</si>
  <si>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</si>
  <si>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</si>
  <si>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</si>
  <si>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</si>
  <si>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</si>
  <si>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</si>
  <si>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</si>
  <si>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</si>
  <si>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</si>
  <si>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</si>
  <si>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</si>
  <si>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</si>
  <si>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</si>
  <si>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</si>
  <si>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</si>
  <si>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</si>
  <si>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</si>
  <si>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</si>
  <si>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</si>
  <si>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</si>
  <si>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</si>
  <si>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</si>
  <si>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</si>
  <si>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</si>
  <si>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</si>
  <si>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</si>
  <si>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</si>
  <si>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</si>
  <si>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</si>
  <si>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</si>
  <si>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</si>
  <si>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</si>
  <si>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</si>
  <si>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</si>
  <si>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</si>
  <si>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</si>
  <si>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</si>
  <si>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</si>
  <si>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</si>
  <si>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</si>
  <si>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</si>
  <si>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</si>
  <si>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</si>
  <si>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</si>
  <si>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</si>
  <si>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</si>
  <si>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</si>
  <si>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</si>
  <si>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</si>
  <si>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</si>
  <si>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</si>
  <si>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</si>
  <si>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</si>
  <si>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</si>
  <si>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</si>
  <si>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</si>
  <si>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</si>
  <si>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</si>
  <si>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</si>
  <si>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</si>
  <si>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</si>
  <si>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</si>
  <si>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</si>
  <si>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</si>
  <si>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</si>
  <si>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</si>
  <si>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</si>
  <si>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</si>
  <si>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</si>
  <si>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</si>
  <si>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</si>
  <si>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</si>
  <si>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</si>
  <si>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</si>
  <si>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</si>
  <si>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</si>
  <si>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</si>
  <si>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</si>
  <si>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</si>
  <si>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</si>
  <si>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</si>
  <si>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</si>
  <si>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</si>
  <si>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</si>
  <si>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</si>
  <si>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</si>
  <si>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</si>
  <si>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</si>
  <si>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</si>
  <si>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</si>
  <si>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</si>
  <si>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</si>
  <si>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</si>
  <si>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</si>
  <si>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</si>
  <si>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</si>
  <si>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</si>
  <si>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</si>
  <si>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</si>
  <si>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</si>
  <si>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</si>
  <si>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</si>
  <si>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</si>
  <si>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</si>
  <si>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</si>
  <si>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</si>
  <si>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</si>
  <si>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</si>
  <si>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</si>
  <si>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</si>
  <si>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</si>
  <si>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</si>
  <si>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</si>
  <si>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</si>
  <si>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</si>
  <si>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</si>
  <si>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</si>
  <si>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</si>
  <si>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</si>
  <si>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</si>
  <si>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</si>
  <si>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</si>
  <si>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</si>
  <si>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</si>
  <si>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</si>
  <si>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</si>
  <si>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</si>
  <si>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</si>
  <si>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</si>
  <si>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</si>
  <si>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</si>
  <si>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</si>
  <si>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</si>
  <si>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</si>
  <si>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</si>
  <si>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</si>
  <si>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</si>
  <si>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</si>
  <si>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</si>
  <si>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</si>
  <si>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</si>
  <si>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</si>
  <si>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</si>
  <si>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</si>
  <si>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</si>
  <si>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</si>
  <si>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</si>
  <si>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</si>
  <si>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</si>
  <si>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</si>
  <si>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</si>
  <si>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</si>
  <si>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</si>
  <si>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</si>
  <si>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</si>
  <si>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</si>
  <si>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</si>
  <si>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</si>
  <si>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</si>
  <si>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</si>
  <si>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</si>
  <si>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</si>
  <si>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</si>
  <si>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</si>
  <si>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</si>
  <si>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</si>
  <si>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</si>
  <si>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</si>
  <si>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</si>
  <si>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</si>
  <si>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</si>
  <si>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</si>
  <si>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</si>
  <si>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</si>
  <si>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</si>
  <si>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</si>
  <si>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</si>
  <si>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</si>
  <si>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</si>
  <si>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</si>
  <si>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</si>
  <si>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</si>
  <si>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</si>
  <si>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</si>
  <si>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</si>
  <si>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</si>
  <si>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</si>
  <si>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</si>
  <si>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</si>
  <si>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</si>
  <si>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</si>
  <si>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</si>
  <si>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</si>
  <si>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</si>
  <si>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</si>
  <si>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</si>
  <si>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</si>
  <si>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</si>
  <si>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</si>
  <si>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</si>
  <si>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</si>
  <si>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</si>
  <si>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</si>
  <si>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</si>
  <si>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</si>
  <si>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</si>
  <si>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</si>
  <si>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</si>
  <si>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</si>
  <si>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</si>
  <si>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</si>
  <si>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</si>
  <si>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</si>
  <si>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</si>
  <si>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</si>
  <si>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</si>
  <si>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</si>
  <si>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</si>
  <si>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</si>
  <si>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</si>
  <si>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</si>
  <si>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</si>
  <si>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</si>
  <si>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</si>
  <si>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</si>
  <si>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</si>
  <si>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</si>
  <si>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</si>
  <si>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</si>
  <si>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</si>
  <si>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</si>
  <si>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</si>
  <si>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</si>
  <si>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</si>
  <si>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</si>
  <si>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</si>
  <si>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</si>
  <si>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</si>
  <si>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</si>
  <si>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</si>
  <si>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</si>
  <si>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</si>
  <si>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</si>
  <si>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</si>
  <si>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</si>
  <si>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</si>
  <si>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</si>
  <si>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</si>
  <si>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</si>
  <si>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</si>
  <si>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</si>
  <si>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</si>
  <si>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</si>
  <si>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</si>
  <si>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</si>
  <si>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</si>
  <si>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</si>
  <si>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</si>
  <si>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</si>
  <si>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</si>
  <si>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</si>
  <si>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</si>
  <si>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</si>
  <si>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</si>
  <si>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</si>
  <si>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</si>
  <si>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</si>
  <si>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</si>
  <si>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</si>
  <si>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</si>
  <si>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</si>
  <si>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</si>
  <si>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</si>
  <si>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</si>
  <si>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</si>
  <si>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</si>
  <si>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</si>
  <si>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</si>
  <si>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</si>
  <si>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</si>
  <si>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</si>
  <si>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</si>
  <si>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</si>
  <si>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</si>
  <si>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</si>
  <si>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</si>
  <si>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</si>
  <si>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</si>
  <si>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</si>
  <si>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</si>
  <si>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</si>
  <si>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</si>
  <si>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</si>
  <si>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</si>
  <si>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</si>
  <si>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</si>
  <si>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</si>
  <si>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</si>
  <si>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</si>
  <si>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</si>
  <si>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</si>
  <si>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</si>
  <si>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</si>
  <si>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</si>
  <si>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</si>
  <si>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</si>
  <si>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</si>
  <si>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</si>
  <si>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</si>
  <si>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</si>
  <si>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</si>
  <si>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</si>
  <si>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</si>
  <si>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Energia gerada fora de ponta</t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</si>
  <si>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</si>
  <si>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</si>
  <si>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</si>
  <si>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</si>
  <si>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</si>
  <si>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</si>
  <si>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</si>
  <si>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</si>
  <si>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</si>
  <si>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</si>
  <si>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</si>
  <si>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</si>
  <si>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</si>
  <si>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</si>
  <si>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</si>
  <si>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</si>
  <si>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</si>
  <si>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</si>
  <si>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</si>
  <si>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</si>
  <si>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</si>
  <si>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</si>
  <si>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</si>
  <si>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</si>
  <si>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</si>
  <si>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</si>
  <si>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</si>
  <si>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</si>
  <si>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</si>
  <si>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</si>
  <si>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</si>
  <si>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</si>
  <si>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</si>
  <si>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</si>
  <si>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</si>
  <si>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</si>
  <si>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</si>
  <si>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</si>
  <si>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</si>
  <si>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</si>
  <si>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</si>
  <si>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</si>
  <si>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</si>
  <si>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</si>
  <si>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</si>
  <si>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</si>
  <si>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</si>
  <si>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</si>
  <si>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</si>
  <si>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</si>
  <si>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</si>
  <si>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</si>
  <si>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</si>
  <si>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</si>
  <si>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</si>
  <si>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</si>
  <si>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</si>
  <si>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</si>
  <si>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</si>
  <si>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</si>
  <si>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</si>
  <si>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</si>
  <si>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</si>
  <si>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</si>
  <si>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</si>
  <si>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</si>
  <si>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</si>
  <si>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</si>
  <si>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</si>
  <si>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</si>
  <si>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</si>
  <si>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</si>
  <si>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</si>
  <si>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</si>
  <si>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</si>
  <si>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</si>
  <si>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</si>
  <si>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</si>
  <si>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</si>
  <si>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</si>
  <si>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</si>
  <si>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</si>
  <si>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</si>
  <si>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</si>
  <si>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</si>
  <si>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</si>
  <si>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</si>
  <si>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</si>
  <si>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</si>
  <si>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</si>
  <si>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</si>
  <si>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</si>
  <si>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</si>
  <si>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</si>
  <si>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</si>
  <si>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</si>
  <si>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</si>
  <si>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</si>
  <si>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</si>
  <si>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</si>
  <si>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</si>
  <si>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</si>
  <si>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</si>
  <si>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</si>
  <si>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</si>
  <si>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</si>
  <si>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</si>
  <si>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</si>
  <si>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</si>
  <si>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</si>
  <si>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</si>
  <si>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</si>
  <si>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</si>
  <si>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</si>
  <si>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</si>
  <si>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</si>
  <si>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</si>
  <si>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</si>
  <si>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</si>
  <si>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3.163 de 13 de dezembro de 2022</t>
  </si>
  <si>
    <t>CALCOENE</t>
  </si>
  <si>
    <t>CUTIAS</t>
  </si>
  <si>
    <t>FERREIRA GOMES</t>
  </si>
  <si>
    <t>ITAUBAL</t>
  </si>
  <si>
    <t>LARANJAL DO JARI</t>
  </si>
  <si>
    <t>MACAPA</t>
  </si>
  <si>
    <t>MAZAGAO</t>
  </si>
  <si>
    <t>OIAPOQUE</t>
  </si>
  <si>
    <t>PEDRA BRANCA DO AMAPARI</t>
  </si>
  <si>
    <t>PORTO BRANCO</t>
  </si>
  <si>
    <t>PORTO GRANDE</t>
  </si>
  <si>
    <t>PRACUUBA</t>
  </si>
  <si>
    <t>SANTANA</t>
  </si>
  <si>
    <t>SERRA DO NAVIO</t>
  </si>
  <si>
    <t>TARTARUGALZINHO</t>
  </si>
  <si>
    <t>VITORIA DO JARI</t>
  </si>
  <si>
    <r>
      <t xml:space="preserve">2) O horário de ponta da Concesionária é das </t>
    </r>
    <r>
      <rPr>
        <b/>
        <sz val="11"/>
        <rFont val="Calibri"/>
        <family val="2"/>
      </rPr>
      <t>19:00 às 22:00.</t>
    </r>
  </si>
  <si>
    <t>CEA EQUATORIAL - CNPJ: 59.655.460/0001-09</t>
  </si>
  <si>
    <t>Resolução ANEEL Nº 3.313 de 26 de março de 2024</t>
  </si>
  <si>
    <t>Resolução ANEEL Nº 3.430 de 10 de dezembro de 2024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</si>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</sst>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7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0"/>
      <name val="Arial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24">
    <xf numFmtId="0" fontId="0" fillId="0" borderId="0" xfId="0"/>
    <xf numFmtId="0" fontId="26" fillId="3" borderId="1" xfId="0" applyFont="1" applyFill="1" applyBorder="1" applyAlignment="1" applyProtection="1">
      <alignment vertical="center"/>
      <protection hidden="1"/>
    </xf>
    <xf numFmtId="0" fontId="26" fillId="3" borderId="2" xfId="0" applyFont="1" applyFill="1" applyBorder="1" applyAlignment="1" applyProtection="1">
      <alignment vertical="center"/>
      <protection hidden="1"/>
    </xf>
    <xf numFmtId="0" fontId="26" fillId="3" borderId="3" xfId="0" applyFont="1" applyFill="1" applyBorder="1" applyAlignment="1" applyProtection="1">
      <alignment vertical="center"/>
      <protection hidden="1"/>
    </xf>
    <xf numFmtId="0" fontId="26" fillId="3" borderId="4" xfId="0" applyFont="1" applyFill="1" applyBorder="1" applyAlignment="1" applyProtection="1">
      <alignment vertical="center"/>
      <protection hidden="1"/>
    </xf>
    <xf numFmtId="0" fontId="26" fillId="3" borderId="5" xfId="0" applyFont="1" applyFill="1" applyBorder="1" applyAlignment="1" applyProtection="1">
      <alignment vertical="center"/>
      <protection hidden="1"/>
    </xf>
    <xf numFmtId="4" fontId="27" fillId="3" borderId="5" xfId="0" applyNumberFormat="1" applyFont="1" applyFill="1" applyBorder="1" applyAlignment="1" applyProtection="1">
      <alignment vertical="center"/>
      <protection hidden="1"/>
    </xf>
    <xf numFmtId="167" fontId="27" fillId="3" borderId="5" xfId="0" applyNumberFormat="1" applyFont="1" applyFill="1" applyBorder="1" applyAlignment="1" applyProtection="1">
      <alignment vertical="center"/>
      <protection hidden="1"/>
    </xf>
    <xf numFmtId="0" fontId="28" fillId="3" borderId="5" xfId="0" applyFont="1" applyFill="1" applyBorder="1" applyAlignment="1" applyProtection="1">
      <alignment vertical="center"/>
      <protection hidden="1"/>
    </xf>
    <xf numFmtId="0" fontId="27" fillId="3" borderId="5" xfId="0" applyFont="1" applyFill="1" applyBorder="1" applyAlignment="1" applyProtection="1">
      <alignment vertical="center"/>
      <protection hidden="1"/>
    </xf>
    <xf numFmtId="0" fontId="29" fillId="4" borderId="0" xfId="0" applyFont="1" applyFill="1" applyAlignment="1" applyProtection="1">
      <alignment vertical="center"/>
      <protection hidden="1"/>
    </xf>
    <xf numFmtId="0" fontId="29" fillId="4" borderId="0" xfId="0" applyFont="1" applyFill="1" applyAlignment="1" applyProtection="1">
      <alignment horizontal="right" vertical="center"/>
      <protection hidden="1"/>
    </xf>
    <xf numFmtId="0" fontId="29" fillId="4" borderId="0" xfId="0" applyFont="1" applyFill="1" applyAlignment="1" applyProtection="1">
      <alignment horizontal="left" vertical="center"/>
      <protection hidden="1"/>
    </xf>
    <xf numFmtId="0" fontId="29" fillId="4" borderId="0" xfId="0" applyFont="1" applyFill="1"/>
    <xf numFmtId="0" fontId="30" fillId="4" borderId="0" xfId="0" applyFont="1" applyFill="1" applyAlignment="1" applyProtection="1">
      <alignment vertical="center"/>
      <protection hidden="1"/>
    </xf>
    <xf numFmtId="0" fontId="29" fillId="4" borderId="0" xfId="0" applyFont="1" applyFill="1" applyAlignment="1" applyProtection="1">
      <alignment vertical="center" wrapText="1"/>
      <protection hidden="1"/>
    </xf>
    <xf numFmtId="0" fontId="31" fillId="4" borderId="0" xfId="0" applyFont="1" applyFill="1" applyAlignment="1" applyProtection="1">
      <alignment horizontal="right" vertical="center"/>
      <protection hidden="1"/>
    </xf>
    <xf numFmtId="0" fontId="31" fillId="4" borderId="0" xfId="0" applyFont="1" applyFill="1" applyAlignment="1" applyProtection="1">
      <alignment vertical="center"/>
      <protection hidden="1"/>
    </xf>
    <xf numFmtId="0" fontId="32" fillId="3" borderId="6" xfId="0" applyFont="1" applyFill="1" applyBorder="1" applyAlignment="1" applyProtection="1">
      <alignment vertical="center"/>
      <protection hidden="1"/>
    </xf>
    <xf numFmtId="0" fontId="32" fillId="3" borderId="6" xfId="0" applyFont="1" applyFill="1" applyBorder="1" applyProtection="1">
      <protection hidden="1"/>
    </xf>
    <xf numFmtId="0" fontId="32" fillId="3" borderId="6" xfId="0" applyFont="1" applyFill="1" applyBorder="1" applyAlignment="1" applyProtection="1">
      <alignment horizontal="center"/>
      <protection hidden="1"/>
    </xf>
    <xf numFmtId="4" fontId="33" fillId="3" borderId="0" xfId="0" applyNumberFormat="1" applyFont="1" applyFill="1" applyAlignment="1" applyProtection="1">
      <alignment vertical="center"/>
      <protection hidden="1"/>
    </xf>
    <xf numFmtId="164" fontId="34" fillId="5" borderId="7" xfId="2" applyFont="1" applyFill="1" applyBorder="1" applyAlignment="1" applyProtection="1">
      <alignment vertical="center"/>
      <protection hidden="1"/>
    </xf>
    <xf numFmtId="0" fontId="35" fillId="3" borderId="6" xfId="0" applyFont="1" applyFill="1" applyBorder="1" applyAlignment="1" applyProtection="1">
      <alignment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right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" fontId="36" fillId="6" borderId="8" xfId="0" applyNumberFormat="1" applyFont="1" applyFill="1" applyBorder="1" applyAlignment="1" applyProtection="1">
      <alignment horizontal="center"/>
      <protection hidden="1"/>
    </xf>
    <xf numFmtId="2" fontId="36" fillId="6" borderId="8" xfId="0" applyNumberFormat="1" applyFont="1" applyFill="1" applyBorder="1" applyAlignment="1" applyProtection="1">
      <alignment horizontal="left"/>
      <protection hidden="1"/>
    </xf>
    <xf numFmtId="0" fontId="37" fillId="0" borderId="5" xfId="0" applyFont="1" applyBorder="1" applyAlignment="1" applyProtection="1">
      <alignment horizontal="right" vertical="center"/>
      <protection hidden="1"/>
    </xf>
    <xf numFmtId="165" fontId="36" fillId="0" borderId="0" xfId="11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36" fillId="0" borderId="0" xfId="0" applyFont="1" applyProtection="1">
      <protection hidden="1"/>
    </xf>
    <xf numFmtId="0" fontId="36" fillId="7" borderId="9" xfId="0" applyFont="1" applyFill="1" applyBorder="1" applyAlignment="1" applyProtection="1">
      <alignment vertical="center"/>
      <protection hidden="1"/>
    </xf>
    <xf numFmtId="0" fontId="36" fillId="6" borderId="9" xfId="0" applyFont="1" applyFill="1" applyBorder="1" applyAlignment="1" applyProtection="1">
      <alignment horizontal="center" vertical="center"/>
      <protection hidden="1"/>
    </xf>
    <xf numFmtId="0" fontId="36" fillId="8" borderId="9" xfId="0" applyFont="1" applyFill="1" applyBorder="1" applyAlignment="1" applyProtection="1">
      <alignment horizontal="center" vertical="center"/>
      <protection hidden="1"/>
    </xf>
    <xf numFmtId="0" fontId="36" fillId="7" borderId="10" xfId="0" applyFont="1" applyFill="1" applyBorder="1" applyAlignment="1" applyProtection="1">
      <alignment vertical="center"/>
      <protection hidden="1"/>
    </xf>
    <xf numFmtId="0" fontId="36" fillId="7" borderId="10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/>
      <protection hidden="1"/>
    </xf>
    <xf numFmtId="0" fontId="36" fillId="8" borderId="11" xfId="0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/>
      <protection hidden="1"/>
    </xf>
    <xf numFmtId="0" fontId="36" fillId="8" borderId="7" xfId="0" applyFont="1" applyFill="1" applyBorder="1" applyAlignment="1" applyProtection="1">
      <alignment horizontal="center"/>
      <protection hidden="1"/>
    </xf>
    <xf numFmtId="0" fontId="36" fillId="9" borderId="2" xfId="0" applyFont="1" applyFill="1" applyBorder="1" applyAlignment="1" applyProtection="1">
      <alignment horizontal="center"/>
      <protection hidden="1"/>
    </xf>
    <xf numFmtId="0" fontId="36" fillId="6" borderId="8" xfId="0" applyFont="1" applyFill="1" applyBorder="1" applyAlignment="1" applyProtection="1">
      <alignment vertical="center"/>
      <protection hidden="1"/>
    </xf>
    <xf numFmtId="0" fontId="36" fillId="9" borderId="8" xfId="0" applyFont="1" applyFill="1" applyBorder="1" applyAlignment="1" applyProtection="1">
      <alignment vertical="center"/>
      <protection hidden="1"/>
    </xf>
    <xf numFmtId="0" fontId="36" fillId="8" borderId="10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1" fontId="36" fillId="6" borderId="13" xfId="0" applyNumberFormat="1" applyFont="1" applyFill="1" applyBorder="1" applyAlignment="1" applyProtection="1">
      <alignment horizontal="center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165" fontId="36" fillId="6" borderId="8" xfId="11" applyFont="1" applyFill="1" applyBorder="1" applyAlignment="1" applyProtection="1">
      <alignment horizontal="center"/>
      <protection hidden="1"/>
    </xf>
    <xf numFmtId="1" fontId="36" fillId="6" borderId="4" xfId="0" applyNumberFormat="1" applyFont="1" applyFill="1" applyBorder="1" applyAlignment="1" applyProtection="1">
      <alignment horizontal="center" vertical="center"/>
      <protection hidden="1"/>
    </xf>
    <xf numFmtId="0" fontId="36" fillId="10" borderId="8" xfId="0" applyFont="1" applyFill="1" applyBorder="1" applyAlignment="1" applyProtection="1">
      <alignment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2" fontId="36" fillId="6" borderId="8" xfId="0" applyNumberFormat="1" applyFont="1" applyFill="1" applyBorder="1" applyAlignment="1" applyProtection="1">
      <alignment horizontal="center" vertical="center"/>
      <protection hidden="1"/>
    </xf>
    <xf numFmtId="1" fontId="36" fillId="6" borderId="3" xfId="0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0" fontId="36" fillId="8" borderId="9" xfId="0" applyFont="1" applyFill="1" applyBorder="1" applyAlignment="1" applyProtection="1">
      <alignment vertical="center"/>
      <protection hidden="1"/>
    </xf>
    <xf numFmtId="2" fontId="36" fillId="8" borderId="10" xfId="0" applyNumberFormat="1" applyFont="1" applyFill="1" applyBorder="1" applyAlignment="1" applyProtection="1">
      <alignment vertical="center"/>
      <protection hidden="1"/>
    </xf>
    <xf numFmtId="0" fontId="36" fillId="0" borderId="0" xfId="0" applyFont="1" applyAlignment="1" applyProtection="1">
      <alignment horizontal="left"/>
      <protection hidden="1"/>
    </xf>
    <xf numFmtId="164" fontId="36" fillId="0" borderId="0" xfId="0" applyNumberFormat="1" applyFont="1" applyAlignment="1" applyProtection="1">
      <alignment horizontal="center"/>
      <protection hidden="1"/>
    </xf>
    <xf numFmtId="0" fontId="36" fillId="6" borderId="12" xfId="0" applyFont="1" applyFill="1" applyBorder="1" applyAlignment="1" applyProtection="1">
      <alignment horizontal="left" vertical="center"/>
      <protection hidden="1"/>
    </xf>
    <xf numFmtId="0" fontId="36" fillId="6" borderId="14" xfId="0" applyFont="1" applyFill="1" applyBorder="1" applyAlignment="1" applyProtection="1">
      <alignment horizontal="left" vertical="center"/>
      <protection hidden="1"/>
    </xf>
    <xf numFmtId="0" fontId="36" fillId="6" borderId="7" xfId="0" applyFont="1" applyFill="1" applyBorder="1" applyAlignment="1" applyProtection="1">
      <alignment horizontal="left" vertical="center"/>
      <protection hidden="1"/>
    </xf>
    <xf numFmtId="0" fontId="36" fillId="11" borderId="0" xfId="0" applyFont="1" applyFill="1" applyAlignment="1" applyProtection="1">
      <alignment vertical="center"/>
      <protection hidden="1"/>
    </xf>
    <xf numFmtId="0" fontId="36" fillId="6" borderId="8" xfId="0" applyFont="1" applyFill="1" applyBorder="1" applyAlignment="1" applyProtection="1">
      <alignment horizontal="left" vertical="center"/>
      <protection hidden="1"/>
    </xf>
    <xf numFmtId="164" fontId="36" fillId="6" borderId="8" xfId="2" applyFont="1" applyFill="1" applyBorder="1" applyAlignment="1" applyProtection="1">
      <alignment vertical="center"/>
      <protection hidden="1"/>
    </xf>
    <xf numFmtId="10" fontId="36" fillId="6" borderId="8" xfId="6" applyNumberFormat="1" applyFont="1" applyFill="1" applyBorder="1" applyAlignment="1" applyProtection="1">
      <alignment vertical="center"/>
      <protection hidden="1"/>
    </xf>
    <xf numFmtId="0" fontId="36" fillId="12" borderId="8" xfId="0" applyFont="1" applyFill="1" applyBorder="1" applyAlignment="1" applyProtection="1">
      <alignment horizontal="left" vertical="center"/>
      <protection hidden="1"/>
    </xf>
    <xf numFmtId="164" fontId="36" fillId="12" borderId="8" xfId="2" applyFont="1" applyFill="1" applyBorder="1" applyAlignment="1" applyProtection="1">
      <alignment vertical="center"/>
      <protection hidden="1"/>
    </xf>
    <xf numFmtId="10" fontId="36" fillId="12" borderId="8" xfId="6" applyNumberFormat="1" applyFont="1" applyFill="1" applyBorder="1" applyAlignment="1" applyProtection="1">
      <alignment vertical="center"/>
      <protection hidden="1"/>
    </xf>
    <xf numFmtId="164" fontId="36" fillId="12" borderId="8" xfId="2" applyFont="1" applyFill="1" applyBorder="1" applyAlignment="1" applyProtection="1">
      <alignment horizontal="left" vertical="center"/>
      <protection hidden="1"/>
    </xf>
    <xf numFmtId="164" fontId="36" fillId="6" borderId="8" xfId="2" applyFont="1" applyFill="1" applyBorder="1" applyAlignment="1" applyProtection="1">
      <alignment horizontal="left" vertical="center"/>
      <protection hidden="1"/>
    </xf>
    <xf numFmtId="164" fontId="36" fillId="6" borderId="8" xfId="2" applyFont="1" applyFill="1" applyBorder="1" applyAlignment="1" applyProtection="1">
      <alignment horizontal="left" vertical="center"/>
      <protection locked="0" hidden="1"/>
    </xf>
    <xf numFmtId="0" fontId="36" fillId="12" borderId="12" xfId="0" applyFont="1" applyFill="1" applyBorder="1" applyAlignment="1" applyProtection="1">
      <alignment horizontal="left" vertical="center"/>
      <protection hidden="1"/>
    </xf>
    <xf numFmtId="164" fontId="38" fillId="13" borderId="8" xfId="2" applyFont="1" applyFill="1" applyBorder="1" applyAlignment="1" applyProtection="1">
      <alignment vertical="center"/>
      <protection hidden="1"/>
    </xf>
    <xf numFmtId="10" fontId="38" fillId="14" borderId="8" xfId="6" applyNumberFormat="1" applyFont="1" applyFill="1" applyBorder="1" applyAlignment="1" applyProtection="1">
      <alignment vertical="center"/>
      <protection hidden="1"/>
    </xf>
    <xf numFmtId="10" fontId="36" fillId="15" borderId="8" xfId="6" applyNumberFormat="1" applyFont="1" applyFill="1" applyBorder="1" applyAlignment="1" applyProtection="1">
      <alignment vertical="center"/>
      <protection hidden="1"/>
    </xf>
    <xf numFmtId="10" fontId="36" fillId="12" borderId="8" xfId="6" applyNumberFormat="1" applyFont="1" applyFill="1" applyBorder="1" applyAlignment="1" applyProtection="1">
      <alignment horizontal="center" vertical="center"/>
      <protection hidden="1"/>
    </xf>
    <xf numFmtId="164" fontId="38" fillId="13" borderId="9" xfId="2" applyFont="1" applyFill="1" applyBorder="1" applyAlignment="1" applyProtection="1">
      <alignment vertical="center"/>
      <protection hidden="1"/>
    </xf>
    <xf numFmtId="164" fontId="38" fillId="13" borderId="10" xfId="2" applyFont="1" applyFill="1" applyBorder="1" applyAlignment="1" applyProtection="1">
      <alignment vertical="center"/>
      <protection hidden="1"/>
    </xf>
    <xf numFmtId="0" fontId="38" fillId="14" borderId="8" xfId="0" applyFont="1" applyFill="1" applyBorder="1" applyAlignment="1" applyProtection="1">
      <alignment horizontal="center" vertical="center"/>
      <protection hidden="1"/>
    </xf>
    <xf numFmtId="0" fontId="38" fillId="14" borderId="8" xfId="0" applyFont="1" applyFill="1" applyBorder="1" applyAlignment="1" applyProtection="1">
      <alignment horizontal="center" vertical="justify"/>
      <protection hidden="1"/>
    </xf>
    <xf numFmtId="0" fontId="37" fillId="8" borderId="8" xfId="0" applyFont="1" applyFill="1" applyBorder="1" applyAlignment="1" applyProtection="1">
      <alignment horizontal="center"/>
      <protection hidden="1"/>
    </xf>
    <xf numFmtId="0" fontId="37" fillId="8" borderId="7" xfId="0" applyFont="1" applyFill="1" applyBorder="1" applyAlignment="1" applyProtection="1">
      <alignment horizontal="center"/>
      <protection hidden="1"/>
    </xf>
    <xf numFmtId="4" fontId="36" fillId="16" borderId="8" xfId="0" applyNumberFormat="1" applyFont="1" applyFill="1" applyBorder="1"/>
    <xf numFmtId="44" fontId="36" fillId="16" borderId="8" xfId="2" applyNumberFormat="1" applyFont="1" applyFill="1" applyBorder="1"/>
    <xf numFmtId="2" fontId="36" fillId="16" borderId="8" xfId="0" applyNumberFormat="1" applyFont="1" applyFill="1" applyBorder="1"/>
    <xf numFmtId="4" fontId="36" fillId="6" borderId="8" xfId="0" applyNumberFormat="1" applyFont="1" applyFill="1" applyBorder="1"/>
    <xf numFmtId="44" fontId="36" fillId="6" borderId="8" xfId="2" applyNumberFormat="1" applyFont="1" applyFill="1" applyBorder="1"/>
    <xf numFmtId="2" fontId="36" fillId="6" borderId="8" xfId="0" applyNumberFormat="1" applyFont="1" applyFill="1" applyBorder="1"/>
    <xf numFmtId="0" fontId="39" fillId="13" borderId="9" xfId="0" applyFont="1" applyFill="1" applyBorder="1" applyAlignment="1">
      <alignment horizontal="center" vertical="center"/>
    </xf>
    <xf numFmtId="0" fontId="39" fillId="13" borderId="9" xfId="0" applyFont="1" applyFill="1" applyBorder="1" applyAlignment="1">
      <alignment horizontal="center" vertical="center" wrapText="1"/>
    </xf>
    <xf numFmtId="0" fontId="39" fillId="14" borderId="9" xfId="0" applyFont="1" applyFill="1" applyBorder="1" applyAlignment="1">
      <alignment horizontal="center" vertical="center"/>
    </xf>
    <xf numFmtId="0" fontId="40" fillId="13" borderId="8" xfId="0" applyFont="1" applyFill="1" applyBorder="1"/>
    <xf numFmtId="4" fontId="40" fillId="13" borderId="8" xfId="0" applyNumberFormat="1" applyFont="1" applyFill="1" applyBorder="1"/>
    <xf numFmtId="44" fontId="40" fillId="13" borderId="8" xfId="2" applyNumberFormat="1" applyFont="1" applyFill="1" applyBorder="1"/>
    <xf numFmtId="2" fontId="40" fillId="13" borderId="8" xfId="0" applyNumberFormat="1" applyFont="1" applyFill="1" applyBorder="1"/>
    <xf numFmtId="44" fontId="39" fillId="13" borderId="8" xfId="2" applyNumberFormat="1" applyFont="1" applyFill="1" applyBorder="1"/>
    <xf numFmtId="2" fontId="39" fillId="13" borderId="8" xfId="0" applyNumberFormat="1" applyFont="1" applyFill="1" applyBorder="1"/>
    <xf numFmtId="4" fontId="31" fillId="12" borderId="15" xfId="0" applyNumberFormat="1" applyFont="1" applyFill="1" applyBorder="1"/>
    <xf numFmtId="0" fontId="31" fillId="12" borderId="13" xfId="0" applyFont="1" applyFill="1" applyBorder="1"/>
    <xf numFmtId="4" fontId="31" fillId="12" borderId="2" xfId="0" applyNumberFormat="1" applyFont="1" applyFill="1" applyBorder="1"/>
    <xf numFmtId="0" fontId="31" fillId="12" borderId="3" xfId="0" applyFont="1" applyFill="1" applyBorder="1"/>
    <xf numFmtId="0" fontId="25" fillId="4" borderId="0" xfId="5" applyFill="1"/>
    <xf numFmtId="0" fontId="25" fillId="16" borderId="15" xfId="5" applyFill="1" applyBorder="1"/>
    <xf numFmtId="0" fontId="25" fillId="16" borderId="6" xfId="5" applyFill="1" applyBorder="1"/>
    <xf numFmtId="0" fontId="25" fillId="16" borderId="13" xfId="5" applyFill="1" applyBorder="1"/>
    <xf numFmtId="0" fontId="25" fillId="16" borderId="1" xfId="5" applyFill="1" applyBorder="1"/>
    <xf numFmtId="0" fontId="25" fillId="16" borderId="0" xfId="5" applyFill="1"/>
    <xf numFmtId="10" fontId="25" fillId="17" borderId="8" xfId="5" applyNumberFormat="1" applyFill="1" applyBorder="1"/>
    <xf numFmtId="10" fontId="25" fillId="16" borderId="0" xfId="5" applyNumberFormat="1" applyFill="1"/>
    <xf numFmtId="2" fontId="29" fillId="17" borderId="8" xfId="5" applyNumberFormat="1" applyFont="1" applyFill="1" applyBorder="1"/>
    <xf numFmtId="0" fontId="25" fillId="16" borderId="4" xfId="5" applyFill="1" applyBorder="1"/>
    <xf numFmtId="2" fontId="29" fillId="16" borderId="6" xfId="5" applyNumberFormat="1" applyFont="1" applyFill="1" applyBorder="1"/>
    <xf numFmtId="0" fontId="25" fillId="16" borderId="2" xfId="5" applyFill="1" applyBorder="1"/>
    <xf numFmtId="0" fontId="25" fillId="16" borderId="5" xfId="5" applyFill="1" applyBorder="1"/>
    <xf numFmtId="0" fontId="25" fillId="16" borderId="3" xfId="5" applyFill="1" applyBorder="1"/>
    <xf numFmtId="0" fontId="40" fillId="16" borderId="7" xfId="5" applyFont="1" applyFill="1" applyBorder="1" applyAlignment="1">
      <alignment horizontal="center"/>
    </xf>
    <xf numFmtId="0" fontId="40" fillId="16" borderId="8" xfId="5" applyFont="1" applyFill="1" applyBorder="1" applyAlignment="1">
      <alignment horizontal="center"/>
    </xf>
    <xf numFmtId="0" fontId="41" fillId="16" borderId="8" xfId="5" applyFont="1" applyFill="1" applyBorder="1" applyAlignment="1">
      <alignment horizontal="center" vertical="center" wrapText="1"/>
    </xf>
    <xf numFmtId="0" fontId="25" fillId="16" borderId="12" xfId="5" applyFill="1" applyBorder="1" applyAlignment="1">
      <alignment horizontal="center"/>
    </xf>
    <xf numFmtId="44" fontId="24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24" fillId="16" borderId="8" xfId="4" applyFont="1" applyFill="1" applyBorder="1" applyAlignment="1" applyProtection="1">
      <alignment horizontal="left" vertical="center"/>
    </xf>
    <xf numFmtId="0" fontId="40" fillId="16" borderId="12" xfId="5" applyFont="1" applyFill="1" applyBorder="1"/>
    <xf numFmtId="44" fontId="40" fillId="16" borderId="8" xfId="5" applyNumberFormat="1" applyFont="1" applyFill="1" applyBorder="1"/>
    <xf numFmtId="44" fontId="40" fillId="16" borderId="8" xfId="4" applyFont="1" applyFill="1" applyBorder="1" applyAlignment="1" applyProtection="1">
      <alignment horizontal="left" vertical="center"/>
    </xf>
    <xf numFmtId="0" fontId="40" fillId="17" borderId="12" xfId="5" applyFont="1" applyFill="1" applyBorder="1"/>
    <xf numFmtId="44" fontId="40" fillId="17" borderId="8" xfId="5" applyNumberFormat="1" applyFont="1" applyFill="1" applyBorder="1"/>
    <xf numFmtId="44" fontId="40" fillId="17" borderId="8" xfId="4" applyFont="1" applyFill="1" applyBorder="1" applyAlignment="1" applyProtection="1">
      <alignment horizontal="left" vertical="center"/>
    </xf>
    <xf numFmtId="0" fontId="39" fillId="14" borderId="12" xfId="5" applyFont="1" applyFill="1" applyBorder="1"/>
    <xf numFmtId="44" fontId="39" fillId="14" borderId="8" xfId="5" applyNumberFormat="1" applyFont="1" applyFill="1" applyBorder="1"/>
    <xf numFmtId="1" fontId="29" fillId="18" borderId="15" xfId="10" applyNumberFormat="1" applyFont="1" applyFill="1" applyBorder="1" applyAlignment="1"/>
    <xf numFmtId="1" fontId="29" fillId="18" borderId="6" xfId="10" applyNumberFormat="1" applyFont="1" applyFill="1" applyBorder="1" applyAlignment="1"/>
    <xf numFmtId="1" fontId="29" fillId="18" borderId="1" xfId="10" applyNumberFormat="1" applyFont="1" applyFill="1" applyBorder="1" applyAlignment="1"/>
    <xf numFmtId="1" fontId="29" fillId="18" borderId="0" xfId="10" applyNumberFormat="1" applyFont="1" applyFill="1" applyBorder="1" applyAlignment="1"/>
    <xf numFmtId="1" fontId="29" fillId="18" borderId="0" xfId="10" applyNumberFormat="1" applyFont="1" applyFill="1" applyBorder="1" applyAlignment="1">
      <alignment horizontal="center"/>
    </xf>
    <xf numFmtId="4" fontId="29" fillId="18" borderId="0" xfId="10" applyNumberFormat="1" applyFont="1" applyFill="1" applyBorder="1" applyAlignment="1">
      <alignment horizontal="center" wrapText="1"/>
    </xf>
    <xf numFmtId="10" fontId="29" fillId="18" borderId="0" xfId="10" applyNumberFormat="1" applyFont="1" applyFill="1" applyBorder="1" applyAlignment="1">
      <alignment horizontal="center"/>
    </xf>
    <xf numFmtId="0" fontId="25" fillId="18" borderId="0" xfId="5" applyFill="1" applyAlignment="1">
      <alignment horizontal="center" wrapText="1"/>
    </xf>
    <xf numFmtId="4" fontId="29" fillId="18" borderId="0" xfId="10" applyNumberFormat="1" applyFont="1" applyFill="1" applyBorder="1" applyAlignment="1">
      <alignment horizontal="center"/>
    </xf>
    <xf numFmtId="0" fontId="25" fillId="18" borderId="0" xfId="5" applyFill="1"/>
    <xf numFmtId="4" fontId="29" fillId="18" borderId="4" xfId="10" applyNumberFormat="1" applyFont="1" applyFill="1" applyBorder="1" applyAlignment="1">
      <alignment horizontal="center"/>
    </xf>
    <xf numFmtId="4" fontId="29" fillId="3" borderId="8" xfId="10" applyNumberFormat="1" applyFont="1" applyFill="1" applyBorder="1" applyAlignment="1"/>
    <xf numFmtId="1" fontId="29" fillId="18" borderId="0" xfId="10" applyNumberFormat="1" applyFont="1" applyFill="1" applyBorder="1" applyAlignment="1">
      <alignment horizontal="left"/>
    </xf>
    <xf numFmtId="4" fontId="29" fillId="18" borderId="4" xfId="10" applyNumberFormat="1" applyFont="1" applyFill="1" applyBorder="1" applyAlignment="1">
      <alignment horizontal="left"/>
    </xf>
    <xf numFmtId="4" fontId="29" fillId="18" borderId="0" xfId="10" applyNumberFormat="1" applyFont="1" applyFill="1" applyBorder="1" applyAlignment="1">
      <alignment horizontal="left"/>
    </xf>
    <xf numFmtId="44" fontId="29" fillId="3" borderId="8" xfId="4" applyFont="1" applyFill="1" applyBorder="1" applyAlignment="1">
      <alignment horizontal="left"/>
    </xf>
    <xf numFmtId="4" fontId="29" fillId="3" borderId="8" xfId="10" applyNumberFormat="1" applyFont="1" applyFill="1" applyBorder="1" applyAlignment="1">
      <alignment horizontal="right"/>
    </xf>
    <xf numFmtId="0" fontId="25" fillId="18" borderId="1" xfId="5" applyFill="1" applyBorder="1"/>
    <xf numFmtId="10" fontId="29" fillId="3" borderId="8" xfId="10" applyNumberFormat="1" applyFont="1" applyFill="1" applyBorder="1" applyAlignment="1"/>
    <xf numFmtId="2" fontId="29" fillId="3" borderId="8" xfId="10" applyNumberFormat="1" applyFont="1" applyFill="1" applyBorder="1" applyAlignment="1">
      <alignment horizontal="right"/>
    </xf>
    <xf numFmtId="0" fontId="25" fillId="18" borderId="4" xfId="5" applyFill="1" applyBorder="1"/>
    <xf numFmtId="0" fontId="29" fillId="3" borderId="8" xfId="10" applyNumberFormat="1" applyFont="1" applyFill="1" applyBorder="1" applyAlignment="1">
      <alignment horizontal="right"/>
    </xf>
    <xf numFmtId="9" fontId="25" fillId="18" borderId="0" xfId="5" applyNumberFormat="1" applyFill="1" applyAlignment="1">
      <alignment horizontal="left"/>
    </xf>
    <xf numFmtId="0" fontId="29" fillId="18" borderId="4" xfId="5" applyFont="1" applyFill="1" applyBorder="1"/>
    <xf numFmtId="1" fontId="29" fillId="18" borderId="2" xfId="10" applyNumberFormat="1" applyFont="1" applyFill="1" applyBorder="1" applyAlignment="1"/>
    <xf numFmtId="1" fontId="29" fillId="18" borderId="5" xfId="10" applyNumberFormat="1" applyFont="1" applyFill="1" applyBorder="1" applyAlignment="1"/>
    <xf numFmtId="0" fontId="25" fillId="18" borderId="5" xfId="5" applyFill="1" applyBorder="1"/>
    <xf numFmtId="10" fontId="29" fillId="18" borderId="5" xfId="10" applyNumberFormat="1" applyFont="1" applyFill="1" applyBorder="1" applyAlignment="1">
      <alignment horizontal="left"/>
    </xf>
    <xf numFmtId="0" fontId="25" fillId="18" borderId="5" xfId="5" applyFill="1" applyBorder="1" applyAlignment="1">
      <alignment horizontal="left"/>
    </xf>
    <xf numFmtId="0" fontId="29" fillId="18" borderId="3" xfId="5" applyFont="1" applyFill="1" applyBorder="1"/>
    <xf numFmtId="4" fontId="41" fillId="16" borderId="10" xfId="5" applyNumberFormat="1" applyFont="1" applyFill="1" applyBorder="1" applyAlignment="1">
      <alignment horizontal="center" vertical="center" wrapText="1"/>
    </xf>
    <xf numFmtId="0" fontId="29" fillId="16" borderId="12" xfId="5" quotePrefix="1" applyFont="1" applyFill="1" applyBorder="1" applyAlignment="1">
      <alignment horizontal="center" vertical="center"/>
    </xf>
    <xf numFmtId="168" fontId="29" fillId="16" borderId="8" xfId="5" applyNumberFormat="1" applyFont="1" applyFill="1" applyBorder="1" applyAlignment="1">
      <alignment horizontal="right" vertical="center" shrinkToFit="1"/>
    </xf>
    <xf numFmtId="0" fontId="29" fillId="16" borderId="12" xfId="5" applyFont="1" applyFill="1" applyBorder="1" applyAlignment="1">
      <alignment horizontal="center" vertical="center"/>
    </xf>
    <xf numFmtId="4" fontId="29" fillId="0" borderId="8" xfId="5" applyNumberFormat="1" applyFont="1" applyBorder="1" applyAlignment="1" applyProtection="1">
      <alignment horizontal="right" vertical="center" shrinkToFit="1"/>
      <protection locked="0"/>
    </xf>
    <xf numFmtId="4" fontId="29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40" fillId="8" borderId="8" xfId="4" applyFont="1" applyFill="1" applyBorder="1" applyAlignment="1" applyProtection="1">
      <alignment horizontal="left" vertical="center"/>
    </xf>
    <xf numFmtId="4" fontId="39" fillId="14" borderId="8" xfId="10" applyNumberFormat="1" applyFont="1" applyFill="1" applyBorder="1" applyAlignment="1" applyProtection="1">
      <alignment horizontal="right" vertical="center"/>
    </xf>
    <xf numFmtId="44" fontId="39" fillId="14" borderId="8" xfId="4" applyFont="1" applyFill="1" applyBorder="1" applyAlignment="1" applyProtection="1">
      <alignment horizontal="left" vertical="center"/>
    </xf>
    <xf numFmtId="0" fontId="29" fillId="16" borderId="12" xfId="5" applyFont="1" applyFill="1" applyBorder="1" applyAlignment="1">
      <alignment vertical="center" wrapText="1"/>
    </xf>
    <xf numFmtId="0" fontId="25" fillId="16" borderId="12" xfId="5" applyFill="1" applyBorder="1"/>
    <xf numFmtId="0" fontId="25" fillId="16" borderId="14" xfId="5" applyFill="1" applyBorder="1"/>
    <xf numFmtId="2" fontId="40" fillId="16" borderId="7" xfId="5" applyNumberFormat="1" applyFont="1" applyFill="1" applyBorder="1" applyAlignment="1">
      <alignment horizontal="center"/>
    </xf>
    <xf numFmtId="0" fontId="29" fillId="0" borderId="7" xfId="5" applyFont="1" applyBorder="1" applyAlignment="1" applyProtection="1">
      <alignment vertical="center" shrinkToFit="1"/>
      <protection locked="0"/>
    </xf>
    <xf numFmtId="0" fontId="29" fillId="16" borderId="12" xfId="5" applyFont="1" applyFill="1" applyBorder="1" applyAlignment="1">
      <alignment horizontal="center" vertical="center" wrapText="1"/>
    </xf>
    <xf numFmtId="0" fontId="42" fillId="14" borderId="12" xfId="5" applyFont="1" applyFill="1" applyBorder="1" applyAlignment="1">
      <alignment horizontal="left" vertical="center"/>
    </xf>
    <xf numFmtId="0" fontId="25" fillId="14" borderId="8" xfId="5" applyFill="1" applyBorder="1" applyAlignment="1">
      <alignment vertical="center"/>
    </xf>
    <xf numFmtId="0" fontId="25" fillId="16" borderId="12" xfId="5" applyFill="1" applyBorder="1" applyAlignment="1">
      <alignment horizontal="center" vertical="center"/>
    </xf>
    <xf numFmtId="0" fontId="25" fillId="16" borderId="14" xfId="5" applyFill="1" applyBorder="1" applyAlignment="1">
      <alignment horizontal="center" vertical="center"/>
    </xf>
    <xf numFmtId="0" fontId="43" fillId="16" borderId="14" xfId="5" applyFont="1" applyFill="1" applyBorder="1" applyAlignment="1">
      <alignment horizontal="center" vertical="center"/>
    </xf>
    <xf numFmtId="0" fontId="40" fillId="8" borderId="8" xfId="5" applyFont="1" applyFill="1" applyBorder="1" applyAlignment="1">
      <alignment horizontal="center" vertical="center"/>
    </xf>
    <xf numFmtId="0" fontId="25" fillId="16" borderId="8" xfId="5" applyFill="1" applyBorder="1" applyAlignment="1">
      <alignment horizontal="center" vertical="center"/>
    </xf>
    <xf numFmtId="0" fontId="25" fillId="16" borderId="14" xfId="5" applyFill="1" applyBorder="1" applyAlignment="1">
      <alignment vertical="center"/>
    </xf>
    <xf numFmtId="0" fontId="25" fillId="16" borderId="14" xfId="5" applyFill="1" applyBorder="1" applyAlignment="1">
      <alignment horizontal="right" vertical="center"/>
    </xf>
    <xf numFmtId="0" fontId="43" fillId="16" borderId="14" xfId="5" applyFont="1" applyFill="1" applyBorder="1" applyAlignment="1">
      <alignment horizontal="right" vertical="center"/>
    </xf>
    <xf numFmtId="0" fontId="40" fillId="8" borderId="8" xfId="5" applyFont="1" applyFill="1" applyBorder="1" applyAlignment="1">
      <alignment horizontal="right" vertical="center" wrapText="1"/>
    </xf>
    <xf numFmtId="0" fontId="25" fillId="16" borderId="12" xfId="5" applyFill="1" applyBorder="1" applyAlignment="1">
      <alignment vertical="center"/>
    </xf>
    <xf numFmtId="0" fontId="25" fillId="16" borderId="7" xfId="5" applyFill="1" applyBorder="1" applyAlignment="1">
      <alignment horizontal="right" vertical="center"/>
    </xf>
    <xf numFmtId="0" fontId="43" fillId="16" borderId="12" xfId="5" applyFont="1" applyFill="1" applyBorder="1" applyAlignment="1">
      <alignment horizontal="right" vertical="center"/>
    </xf>
    <xf numFmtId="4" fontId="40" fillId="8" borderId="8" xfId="5" applyNumberFormat="1" applyFont="1" applyFill="1" applyBorder="1" applyAlignment="1">
      <alignment horizontal="right" vertical="center"/>
    </xf>
    <xf numFmtId="3" fontId="40" fillId="8" borderId="8" xfId="5" applyNumberFormat="1" applyFont="1" applyFill="1" applyBorder="1" applyAlignment="1">
      <alignment horizontal="right" vertical="center"/>
    </xf>
    <xf numFmtId="4" fontId="25" fillId="16" borderId="8" xfId="5" applyNumberFormat="1" applyFill="1" applyBorder="1" applyAlignment="1">
      <alignment vertical="center"/>
    </xf>
    <xf numFmtId="0" fontId="40" fillId="8" borderId="8" xfId="5" applyFont="1" applyFill="1" applyBorder="1" applyAlignment="1">
      <alignment horizontal="right" vertical="center"/>
    </xf>
    <xf numFmtId="0" fontId="25" fillId="16" borderId="5" xfId="5" applyFill="1" applyBorder="1" applyAlignment="1">
      <alignment vertical="center"/>
    </xf>
    <xf numFmtId="0" fontId="25" fillId="16" borderId="3" xfId="5" applyFill="1" applyBorder="1" applyAlignment="1">
      <alignment horizontal="right" vertical="center"/>
    </xf>
    <xf numFmtId="170" fontId="25" fillId="16" borderId="8" xfId="5" applyNumberFormat="1" applyFill="1" applyBorder="1" applyAlignment="1">
      <alignment vertical="center"/>
    </xf>
    <xf numFmtId="170" fontId="25" fillId="16" borderId="8" xfId="5" applyNumberFormat="1" applyFill="1" applyBorder="1" applyAlignment="1">
      <alignment horizontal="right" vertical="center"/>
    </xf>
    <xf numFmtId="170" fontId="40" fillId="8" borderId="9" xfId="5" applyNumberFormat="1" applyFont="1" applyFill="1" applyBorder="1" applyAlignment="1">
      <alignment vertical="center"/>
    </xf>
    <xf numFmtId="170" fontId="40" fillId="8" borderId="8" xfId="5" applyNumberFormat="1" applyFont="1" applyFill="1" applyBorder="1" applyAlignment="1">
      <alignment vertical="center"/>
    </xf>
    <xf numFmtId="170" fontId="25" fillId="16" borderId="7" xfId="5" applyNumberFormat="1" applyFill="1" applyBorder="1" applyAlignment="1">
      <alignment vertical="center"/>
    </xf>
    <xf numFmtId="0" fontId="43" fillId="16" borderId="7" xfId="5" applyFont="1" applyFill="1" applyBorder="1" applyAlignment="1">
      <alignment horizontal="center" vertical="center"/>
    </xf>
    <xf numFmtId="0" fontId="43" fillId="16" borderId="7" xfId="5" applyFont="1" applyFill="1" applyBorder="1" applyAlignment="1">
      <alignment horizontal="right" vertical="center"/>
    </xf>
    <xf numFmtId="0" fontId="25" fillId="16" borderId="6" xfId="5" applyFill="1" applyBorder="1" applyAlignment="1">
      <alignment horizontal="center" vertical="center"/>
    </xf>
    <xf numFmtId="0" fontId="25" fillId="16" borderId="6" xfId="5" applyFill="1" applyBorder="1" applyAlignment="1">
      <alignment vertical="center"/>
    </xf>
    <xf numFmtId="0" fontId="25" fillId="16" borderId="13" xfId="5" applyFill="1" applyBorder="1" applyAlignment="1">
      <alignment horizontal="right" vertical="center"/>
    </xf>
    <xf numFmtId="0" fontId="40" fillId="8" borderId="14" xfId="5" applyFont="1" applyFill="1" applyBorder="1" applyAlignment="1">
      <alignment horizontal="right" vertical="center"/>
    </xf>
    <xf numFmtId="4" fontId="40" fillId="8" borderId="7" xfId="5" applyNumberFormat="1" applyFont="1" applyFill="1" applyBorder="1" applyAlignment="1">
      <alignment vertical="center"/>
    </xf>
    <xf numFmtId="10" fontId="40" fillId="8" borderId="8" xfId="8" applyNumberFormat="1" applyFont="1" applyFill="1" applyBorder="1" applyAlignment="1">
      <alignment vertical="center"/>
    </xf>
    <xf numFmtId="10" fontId="25" fillId="16" borderId="8" xfId="5" applyNumberFormat="1" applyFill="1" applyBorder="1" applyAlignment="1">
      <alignment vertical="center"/>
    </xf>
    <xf numFmtId="0" fontId="42" fillId="14" borderId="12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vertical="center"/>
    </xf>
    <xf numFmtId="0" fontId="39" fillId="14" borderId="7" xfId="5" applyFont="1" applyFill="1" applyBorder="1" applyAlignment="1">
      <alignment horizontal="right" vertical="center"/>
    </xf>
    <xf numFmtId="0" fontId="44" fillId="14" borderId="8" xfId="5" applyFont="1" applyFill="1" applyBorder="1" applyAlignment="1">
      <alignment horizontal="right" vertical="center"/>
    </xf>
    <xf numFmtId="170" fontId="39" fillId="14" borderId="8" xfId="5" applyNumberFormat="1" applyFont="1" applyFill="1" applyBorder="1" applyAlignment="1">
      <alignment vertical="center"/>
    </xf>
    <xf numFmtId="170" fontId="40" fillId="16" borderId="8" xfId="5" applyNumberFormat="1" applyFont="1" applyFill="1" applyBorder="1" applyAlignment="1">
      <alignment vertical="center"/>
    </xf>
    <xf numFmtId="0" fontId="25" fillId="19" borderId="8" xfId="5" applyFill="1" applyBorder="1" applyAlignment="1">
      <alignment vertical="center"/>
    </xf>
    <xf numFmtId="171" fontId="25" fillId="19" borderId="8" xfId="5" applyNumberFormat="1" applyFill="1" applyBorder="1" applyAlignment="1">
      <alignment vertical="center"/>
    </xf>
    <xf numFmtId="0" fontId="25" fillId="18" borderId="12" xfId="5" applyFill="1" applyBorder="1" applyAlignment="1">
      <alignment horizontal="center" vertical="center"/>
    </xf>
    <xf numFmtId="0" fontId="25" fillId="18" borderId="6" xfId="5" applyFill="1" applyBorder="1" applyAlignment="1">
      <alignment vertical="center"/>
    </xf>
    <xf numFmtId="0" fontId="25" fillId="18" borderId="0" xfId="5" applyFill="1" applyAlignment="1">
      <alignment vertical="center"/>
    </xf>
    <xf numFmtId="0" fontId="25" fillId="18" borderId="0" xfId="5" applyFill="1" applyAlignment="1">
      <alignment horizontal="right" vertical="center"/>
    </xf>
    <xf numFmtId="0" fontId="43" fillId="18" borderId="0" xfId="5" applyFont="1" applyFill="1" applyAlignment="1">
      <alignment horizontal="right" vertical="center"/>
    </xf>
    <xf numFmtId="0" fontId="40" fillId="5" borderId="8" xfId="5" applyFont="1" applyFill="1" applyBorder="1" applyAlignment="1">
      <alignment horizontal="center" vertical="center"/>
    </xf>
    <xf numFmtId="0" fontId="25" fillId="18" borderId="8" xfId="5" applyFill="1" applyBorder="1" applyAlignment="1">
      <alignment horizontal="center" vertical="center"/>
    </xf>
    <xf numFmtId="0" fontId="25" fillId="18" borderId="14" xfId="5" applyFill="1" applyBorder="1" applyAlignment="1">
      <alignment vertical="center"/>
    </xf>
    <xf numFmtId="0" fontId="25" fillId="18" borderId="7" xfId="5" applyFill="1" applyBorder="1" applyAlignment="1">
      <alignment horizontal="right" vertical="center"/>
    </xf>
    <xf numFmtId="0" fontId="43" fillId="18" borderId="8" xfId="5" applyFont="1" applyFill="1" applyBorder="1" applyAlignment="1">
      <alignment horizontal="right" vertical="center"/>
    </xf>
    <xf numFmtId="0" fontId="40" fillId="5" borderId="8" xfId="5" applyFont="1" applyFill="1" applyBorder="1" applyAlignment="1">
      <alignment horizontal="right" vertical="center"/>
    </xf>
    <xf numFmtId="170" fontId="25" fillId="18" borderId="8" xfId="5" applyNumberFormat="1" applyFill="1" applyBorder="1" applyAlignment="1">
      <alignment horizontal="right" vertical="center"/>
    </xf>
    <xf numFmtId="0" fontId="40" fillId="9" borderId="8" xfId="5" applyFont="1" applyFill="1" applyBorder="1" applyAlignment="1">
      <alignment horizontal="right" vertical="center"/>
    </xf>
    <xf numFmtId="0" fontId="43" fillId="18" borderId="12" xfId="5" applyFont="1" applyFill="1" applyBorder="1" applyAlignment="1">
      <alignment horizontal="right" vertical="center"/>
    </xf>
    <xf numFmtId="0" fontId="25" fillId="5" borderId="8" xfId="5" applyFill="1" applyBorder="1" applyAlignment="1">
      <alignment vertical="center"/>
    </xf>
    <xf numFmtId="10" fontId="25" fillId="18" borderId="8" xfId="5" applyNumberFormat="1" applyFill="1" applyBorder="1" applyAlignment="1">
      <alignment vertical="center"/>
    </xf>
    <xf numFmtId="170" fontId="25" fillId="5" borderId="8" xfId="5" applyNumberFormat="1" applyFill="1" applyBorder="1" applyAlignment="1">
      <alignment vertical="center"/>
    </xf>
    <xf numFmtId="170" fontId="25" fillId="18" borderId="8" xfId="5" applyNumberFormat="1" applyFill="1" applyBorder="1" applyAlignment="1">
      <alignment vertical="center"/>
    </xf>
    <xf numFmtId="0" fontId="25" fillId="16" borderId="15" xfId="5" applyFill="1" applyBorder="1" applyAlignment="1">
      <alignment horizontal="center" vertical="center"/>
    </xf>
    <xf numFmtId="0" fontId="45" fillId="16" borderId="12" xfId="5" applyFont="1" applyFill="1" applyBorder="1" applyAlignment="1">
      <alignment horizontal="right" vertical="center"/>
    </xf>
    <xf numFmtId="0" fontId="25" fillId="16" borderId="12" xfId="5" applyFill="1" applyBorder="1" applyAlignment="1" applyProtection="1">
      <alignment vertical="center"/>
      <protection hidden="1"/>
    </xf>
    <xf numFmtId="0" fontId="29" fillId="16" borderId="7" xfId="5" applyFont="1" applyFill="1" applyBorder="1" applyAlignment="1" applyProtection="1">
      <alignment vertical="center"/>
      <protection hidden="1"/>
    </xf>
    <xf numFmtId="0" fontId="25" fillId="16" borderId="12" xfId="5" applyFill="1" applyBorder="1" applyAlignment="1" applyProtection="1">
      <alignment horizontal="center" vertical="center"/>
      <protection hidden="1"/>
    </xf>
    <xf numFmtId="0" fontId="29" fillId="16" borderId="7" xfId="5" applyFont="1" applyFill="1" applyBorder="1" applyAlignment="1" applyProtection="1">
      <alignment horizontal="right" vertical="center" wrapText="1"/>
      <protection hidden="1"/>
    </xf>
    <xf numFmtId="0" fontId="46" fillId="16" borderId="8" xfId="5" applyFont="1" applyFill="1" applyBorder="1" applyAlignment="1" applyProtection="1">
      <alignment horizontal="right" vertical="center"/>
      <protection hidden="1"/>
    </xf>
    <xf numFmtId="0" fontId="29" fillId="0" borderId="8" xfId="5" applyFont="1" applyBorder="1" applyAlignment="1" applyProtection="1">
      <alignment vertical="center"/>
      <protection locked="0"/>
    </xf>
    <xf numFmtId="0" fontId="25" fillId="16" borderId="7" xfId="5" applyFill="1" applyBorder="1" applyAlignment="1" applyProtection="1">
      <alignment vertical="center"/>
      <protection hidden="1"/>
    </xf>
    <xf numFmtId="0" fontId="25" fillId="16" borderId="14" xfId="5" applyFill="1" applyBorder="1" applyAlignment="1" applyProtection="1">
      <alignment vertical="center"/>
      <protection hidden="1"/>
    </xf>
    <xf numFmtId="0" fontId="25" fillId="16" borderId="14" xfId="5" applyFill="1" applyBorder="1" applyAlignment="1" applyProtection="1">
      <alignment horizontal="right" vertical="center"/>
      <protection hidden="1"/>
    </xf>
    <xf numFmtId="0" fontId="25" fillId="16" borderId="7" xfId="5" applyFill="1" applyBorder="1" applyAlignment="1" applyProtection="1">
      <alignment horizontal="right" vertical="center"/>
      <protection hidden="1"/>
    </xf>
    <xf numFmtId="0" fontId="46" fillId="16" borderId="7" xfId="5" applyFont="1" applyFill="1" applyBorder="1" applyAlignment="1" applyProtection="1">
      <alignment horizontal="right" vertical="center"/>
      <protection hidden="1"/>
    </xf>
    <xf numFmtId="4" fontId="29" fillId="4" borderId="8" xfId="5" applyNumberFormat="1" applyFont="1" applyFill="1" applyBorder="1" applyAlignment="1" applyProtection="1">
      <alignment vertical="center"/>
      <protection locked="0"/>
    </xf>
    <xf numFmtId="3" fontId="29" fillId="0" borderId="8" xfId="5" applyNumberFormat="1" applyFont="1" applyBorder="1" applyAlignment="1" applyProtection="1">
      <alignment vertical="center"/>
      <protection locked="0"/>
    </xf>
    <xf numFmtId="3" fontId="29" fillId="4" borderId="8" xfId="5" applyNumberFormat="1" applyFont="1" applyFill="1" applyBorder="1" applyAlignment="1" applyProtection="1">
      <alignment vertical="center"/>
      <protection locked="0"/>
    </xf>
    <xf numFmtId="0" fontId="29" fillId="16" borderId="14" xfId="5" applyFont="1" applyFill="1" applyBorder="1" applyAlignment="1" applyProtection="1">
      <alignment vertical="center"/>
      <protection hidden="1"/>
    </xf>
    <xf numFmtId="10" fontId="29" fillId="4" borderId="8" xfId="5" applyNumberFormat="1" applyFont="1" applyFill="1" applyBorder="1" applyAlignment="1" applyProtection="1">
      <alignment vertical="center"/>
      <protection locked="0"/>
    </xf>
    <xf numFmtId="4" fontId="47" fillId="16" borderId="8" xfId="5" applyNumberFormat="1" applyFont="1" applyFill="1" applyBorder="1" applyAlignment="1" applyProtection="1">
      <alignment vertical="center"/>
      <protection hidden="1"/>
    </xf>
    <xf numFmtId="0" fontId="25" fillId="16" borderId="14" xfId="5" applyFill="1" applyBorder="1" applyAlignment="1" applyProtection="1">
      <alignment horizontal="left" vertical="center"/>
      <protection hidden="1"/>
    </xf>
    <xf numFmtId="0" fontId="25" fillId="16" borderId="7" xfId="5" applyFill="1" applyBorder="1" applyAlignment="1" applyProtection="1">
      <alignment horizontal="right" vertical="center" wrapText="1"/>
      <protection hidden="1"/>
    </xf>
    <xf numFmtId="4" fontId="29" fillId="8" borderId="8" xfId="5" applyNumberFormat="1" applyFont="1" applyFill="1" applyBorder="1" applyAlignment="1">
      <alignment vertical="center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0" fontId="29" fillId="16" borderId="14" xfId="5" applyFont="1" applyFill="1" applyBorder="1" applyAlignment="1" applyProtection="1">
      <alignment horizontal="right" vertical="center"/>
      <protection hidden="1"/>
    </xf>
    <xf numFmtId="0" fontId="29" fillId="16" borderId="7" xfId="5" applyFont="1" applyFill="1" applyBorder="1" applyAlignment="1" applyProtection="1">
      <alignment horizontal="right" vertical="center"/>
      <protection hidden="1"/>
    </xf>
    <xf numFmtId="3" fontId="29" fillId="8" borderId="8" xfId="5" applyNumberFormat="1" applyFont="1" applyFill="1" applyBorder="1" applyAlignment="1">
      <alignment vertical="center"/>
    </xf>
    <xf numFmtId="0" fontId="41" fillId="16" borderId="7" xfId="5" applyFont="1" applyFill="1" applyBorder="1" applyAlignment="1" applyProtection="1">
      <alignment horizontal="right" vertical="center"/>
      <protection hidden="1"/>
    </xf>
    <xf numFmtId="0" fontId="48" fillId="16" borderId="8" xfId="5" applyFont="1" applyFill="1" applyBorder="1" applyAlignment="1" applyProtection="1">
      <alignment horizontal="right" vertical="center"/>
      <protection hidden="1"/>
    </xf>
    <xf numFmtId="0" fontId="47" fillId="0" borderId="10" xfId="5" applyFont="1" applyBorder="1" applyAlignment="1" applyProtection="1">
      <alignment vertical="center"/>
      <protection locked="0"/>
    </xf>
    <xf numFmtId="0" fontId="25" fillId="16" borderId="14" xfId="5" applyFill="1" applyBorder="1" applyAlignment="1" applyProtection="1">
      <alignment horizontal="right" vertical="center" wrapText="1"/>
      <protection hidden="1"/>
    </xf>
    <xf numFmtId="0" fontId="47" fillId="16" borderId="7" xfId="5" applyFont="1" applyFill="1" applyBorder="1" applyAlignment="1" applyProtection="1">
      <alignment horizontal="right" vertical="center"/>
      <protection hidden="1"/>
    </xf>
    <xf numFmtId="0" fontId="47" fillId="0" borderId="8" xfId="5" applyFont="1" applyBorder="1" applyAlignment="1" applyProtection="1">
      <alignment vertical="center"/>
      <protection locked="0"/>
    </xf>
    <xf numFmtId="0" fontId="30" fillId="16" borderId="14" xfId="5" applyFont="1" applyFill="1" applyBorder="1" applyAlignment="1" applyProtection="1">
      <alignment horizontal="right" vertical="center" wrapText="1"/>
      <protection hidden="1"/>
    </xf>
    <xf numFmtId="0" fontId="30" fillId="16" borderId="7" xfId="5" applyFont="1" applyFill="1" applyBorder="1" applyAlignment="1" applyProtection="1">
      <alignment horizontal="right" vertical="center" wrapText="1"/>
      <protection hidden="1"/>
    </xf>
    <xf numFmtId="0" fontId="29" fillId="8" borderId="8" xfId="5" applyFont="1" applyFill="1" applyBorder="1" applyAlignment="1">
      <alignment vertical="center"/>
    </xf>
    <xf numFmtId="3" fontId="47" fillId="0" borderId="8" xfId="5" applyNumberFormat="1" applyFont="1" applyBorder="1" applyAlignment="1" applyProtection="1">
      <alignment vertical="center"/>
      <protection locked="0"/>
    </xf>
    <xf numFmtId="0" fontId="25" fillId="16" borderId="6" xfId="5" applyFill="1" applyBorder="1" applyAlignment="1">
      <alignment horizontal="right" vertical="center"/>
    </xf>
    <xf numFmtId="0" fontId="39" fillId="14" borderId="14" xfId="5" applyFont="1" applyFill="1" applyBorder="1" applyAlignment="1">
      <alignment horizontal="right" vertical="center"/>
    </xf>
    <xf numFmtId="0" fontId="25" fillId="18" borderId="14" xfId="5" applyFill="1" applyBorder="1" applyAlignment="1">
      <alignment horizontal="right" vertical="center"/>
    </xf>
    <xf numFmtId="4" fontId="25" fillId="5" borderId="8" xfId="5" applyNumberFormat="1" applyFill="1" applyBorder="1" applyAlignment="1">
      <alignment horizontal="right" vertical="center"/>
    </xf>
    <xf numFmtId="4" fontId="25" fillId="4" borderId="8" xfId="5" applyNumberFormat="1" applyFill="1" applyBorder="1" applyAlignment="1">
      <alignment horizontal="right" vertical="center"/>
    </xf>
    <xf numFmtId="10" fontId="25" fillId="5" borderId="8" xfId="5" applyNumberFormat="1" applyFill="1" applyBorder="1" applyAlignment="1">
      <alignment vertical="center"/>
    </xf>
    <xf numFmtId="0" fontId="25" fillId="4" borderId="8" xfId="5" applyFill="1" applyBorder="1" applyAlignment="1">
      <alignment horizontal="center"/>
    </xf>
    <xf numFmtId="4" fontId="36" fillId="0" borderId="0" xfId="0" applyNumberFormat="1" applyFont="1" applyAlignment="1" applyProtection="1">
      <alignment vertical="center"/>
      <protection hidden="1"/>
    </xf>
    <xf numFmtId="172" fontId="25" fillId="18" borderId="8" xfId="5" applyNumberFormat="1" applyFill="1" applyBorder="1" applyAlignment="1">
      <alignment horizontal="right" vertical="center"/>
    </xf>
    <xf numFmtId="44" fontId="40" fillId="8" borderId="8" xfId="4" applyFont="1" applyFill="1" applyBorder="1" applyAlignment="1" applyProtection="1">
      <alignment vertical="center"/>
    </xf>
    <xf numFmtId="44" fontId="40" fillId="17" borderId="12" xfId="4" applyFont="1" applyFill="1" applyBorder="1" applyAlignment="1" applyProtection="1">
      <alignment vertical="center"/>
    </xf>
    <xf numFmtId="9" fontId="36" fillId="0" borderId="0" xfId="6" applyFont="1" applyFill="1" applyAlignment="1" applyProtection="1">
      <alignment vertical="center"/>
      <protection hidden="1"/>
    </xf>
    <xf numFmtId="1" fontId="49" fillId="18" borderId="0" xfId="10" applyNumberFormat="1" applyFont="1" applyFill="1" applyBorder="1" applyAlignment="1"/>
    <xf numFmtId="1" fontId="29" fillId="18" borderId="1" xfId="10" applyNumberFormat="1" applyFont="1" applyFill="1" applyBorder="1" applyAlignment="1">
      <alignment horizontal="center" vertical="center" textRotation="90"/>
    </xf>
    <xf numFmtId="4" fontId="29" fillId="18" borderId="14" xfId="10" applyNumberFormat="1" applyFont="1" applyFill="1" applyBorder="1" applyAlignment="1">
      <alignment horizontal="left"/>
    </xf>
    <xf numFmtId="0" fontId="40" fillId="9" borderId="8" xfId="5" applyFont="1" applyFill="1" applyBorder="1" applyAlignment="1">
      <alignment horizontal="center" vertical="center"/>
    </xf>
    <xf numFmtId="0" fontId="25" fillId="18" borderId="7" xfId="5" applyFont="1" applyFill="1" applyBorder="1" applyAlignment="1">
      <alignment horizontal="right" vertical="center"/>
    </xf>
    <xf numFmtId="0" fontId="40" fillId="20" borderId="0" xfId="0" applyFont="1" applyFill="1"/>
    <xf numFmtId="0" fontId="40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39" fillId="14" borderId="12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horizontal="center" vertical="center"/>
    </xf>
    <xf numFmtId="0" fontId="39" fillId="14" borderId="7" xfId="5" applyFont="1" applyFill="1" applyBorder="1" applyAlignment="1">
      <alignment horizontal="center" vertical="center"/>
    </xf>
    <xf numFmtId="0" fontId="41" fillId="16" borderId="10" xfId="5" applyFont="1" applyFill="1" applyBorder="1" applyAlignment="1">
      <alignment horizontal="center" vertical="center" wrapText="1"/>
    </xf>
    <xf numFmtId="165" fontId="25" fillId="4" borderId="8" xfId="11" applyFont="1" applyFill="1" applyBorder="1" applyAlignment="1">
      <alignment horizontal="center"/>
    </xf>
    <xf numFmtId="0" fontId="25" fillId="18" borderId="0" xfId="5" applyFont="1" applyFill="1"/>
    <xf numFmtId="0" fontId="25" fillId="18" borderId="0" xfId="5" applyFill="1" applyAlignment="1">
      <alignment horizontal="right"/>
    </xf>
    <xf numFmtId="0" fontId="25" fillId="18" borderId="4" xfId="5" applyFont="1" applyFill="1" applyBorder="1"/>
    <xf numFmtId="0" fontId="25" fillId="6" borderId="7" xfId="5" applyFill="1" applyBorder="1"/>
    <xf numFmtId="0" fontId="39" fillId="22" borderId="9" xfId="5" applyFont="1" applyFill="1" applyBorder="1" applyAlignment="1">
      <alignment horizontal="center" vertical="center"/>
    </xf>
    <xf numFmtId="0" fontId="25" fillId="12" borderId="7" xfId="5" applyFill="1" applyBorder="1"/>
    <xf numFmtId="0" fontId="39" fillId="23" borderId="7" xfId="5" applyFont="1" applyFill="1" applyBorder="1"/>
    <xf numFmtId="165" fontId="38" fillId="23" borderId="8" xfId="11" applyFont="1" applyFill="1" applyBorder="1" applyAlignment="1">
      <alignment horizontal="right"/>
    </xf>
    <xf numFmtId="165" fontId="39" fillId="23" borderId="8" xfId="11" applyFont="1" applyFill="1" applyBorder="1" applyAlignment="1">
      <alignment horizontal="right"/>
    </xf>
    <xf numFmtId="0" fontId="31" fillId="16" borderId="2" xfId="5" applyFont="1" applyFill="1" applyBorder="1" applyAlignment="1">
      <alignment horizontal="center" vertical="center"/>
    </xf>
    <xf numFmtId="0" fontId="31" fillId="16" borderId="10" xfId="5" applyFont="1" applyFill="1" applyBorder="1" applyAlignment="1">
      <alignment horizontal="center" vertical="center"/>
    </xf>
    <xf numFmtId="0" fontId="29" fillId="16" borderId="14" xfId="5" applyFont="1" applyFill="1" applyBorder="1" applyAlignment="1">
      <alignment vertical="center" wrapText="1"/>
    </xf>
    <xf numFmtId="0" fontId="29" fillId="16" borderId="7" xfId="5" applyFont="1" applyFill="1" applyBorder="1" applyAlignment="1">
      <alignment vertical="center" wrapText="1"/>
    </xf>
    <xf numFmtId="0" fontId="41" fillId="16" borderId="12" xfId="5" applyFont="1" applyFill="1" applyBorder="1" applyAlignment="1">
      <alignment vertical="center" wrapText="1"/>
    </xf>
    <xf numFmtId="164" fontId="38" fillId="23" borderId="8" xfId="2" applyFont="1" applyFill="1" applyBorder="1" applyAlignment="1" applyProtection="1">
      <alignment vertical="center"/>
      <protection hidden="1"/>
    </xf>
    <xf numFmtId="10" fontId="38" fillId="23" borderId="8" xfId="0" applyNumberFormat="1" applyFont="1" applyFill="1" applyBorder="1" applyAlignment="1" applyProtection="1">
      <alignment vertical="center"/>
      <protection hidden="1"/>
    </xf>
    <xf numFmtId="3" fontId="25" fillId="0" borderId="8" xfId="5" quotePrefix="1" applyNumberFormat="1" applyFont="1" applyBorder="1" applyAlignment="1" applyProtection="1">
      <alignment horizontal="right" vertical="center"/>
      <protection locked="0"/>
    </xf>
    <xf numFmtId="3" fontId="25" fillId="0" borderId="8" xfId="5" applyNumberFormat="1" applyFont="1" applyBorder="1" applyAlignment="1" applyProtection="1">
      <alignment horizontal="right" vertical="center"/>
      <protection locked="0"/>
    </xf>
    <xf numFmtId="0" fontId="25" fillId="8" borderId="12" xfId="5" applyFont="1" applyFill="1" applyBorder="1" applyAlignment="1">
      <alignment horizontal="left" vertical="center"/>
    </xf>
    <xf numFmtId="0" fontId="25" fillId="16" borderId="12" xfId="5" applyFont="1" applyFill="1" applyBorder="1"/>
    <xf numFmtId="0" fontId="25" fillId="16" borderId="14" xfId="5" applyFont="1" applyFill="1" applyBorder="1"/>
    <xf numFmtId="0" fontId="25" fillId="16" borderId="8" xfId="5" applyFont="1" applyFill="1" applyBorder="1"/>
    <xf numFmtId="0" fontId="25" fillId="17" borderId="12" xfId="5" applyFont="1" applyFill="1" applyBorder="1" applyAlignment="1">
      <alignment horizontal="left" vertical="center"/>
    </xf>
    <xf numFmtId="4" fontId="25" fillId="0" borderId="8" xfId="5" applyNumberFormat="1" applyFont="1" applyBorder="1" applyAlignment="1" applyProtection="1">
      <alignment horizontal="right" vertical="center" shrinkToFit="1"/>
      <protection locked="0"/>
    </xf>
    <xf numFmtId="44" fontId="29" fillId="0" borderId="8" xfId="4" applyFont="1" applyFill="1" applyBorder="1" applyAlignment="1" applyProtection="1">
      <alignment horizontal="left" vertical="center"/>
      <protection locked="0"/>
    </xf>
    <xf numFmtId="44" fontId="29" fillId="16" borderId="8" xfId="4" applyFont="1" applyFill="1" applyBorder="1" applyAlignment="1" applyProtection="1">
      <alignment horizontal="left" vertical="center"/>
    </xf>
    <xf numFmtId="169" fontId="29" fillId="8" borderId="8" xfId="10" applyNumberFormat="1" applyFont="1" applyFill="1" applyBorder="1" applyAlignment="1" applyProtection="1">
      <alignment horizontal="right" vertical="center"/>
    </xf>
    <xf numFmtId="44" fontId="29" fillId="8" borderId="8" xfId="4" applyFont="1" applyFill="1" applyBorder="1" applyAlignment="1" applyProtection="1">
      <alignment horizontal="left" vertical="center"/>
    </xf>
    <xf numFmtId="44" fontId="29" fillId="16" borderId="12" xfId="4" applyFont="1" applyFill="1" applyBorder="1" applyAlignment="1" applyProtection="1">
      <alignment horizontal="center" vertical="center"/>
    </xf>
    <xf numFmtId="2" fontId="25" fillId="16" borderId="8" xfId="5" applyNumberFormat="1" applyFont="1" applyFill="1" applyBorder="1"/>
    <xf numFmtId="0" fontId="25" fillId="16" borderId="12" xfId="5" applyFont="1" applyFill="1" applyBorder="1"/>
    <xf numFmtId="0" fontId="39" fillId="14" borderId="8" xfId="5" applyFont="1" applyFill="1" applyBorder="1" applyAlignment="1">
      <alignment horizontal="center" vertical="center"/>
    </xf>
    <xf numFmtId="0" fontId="25" fillId="16" borderId="12" xfId="5" applyFont="1" applyFill="1" applyBorder="1"/>
    <xf numFmtId="0" fontId="25" fillId="16" borderId="12" xfId="5" applyFont="1" applyFill="1" applyBorder="1"/>
    <xf numFmtId="0" fontId="3" fillId="24" borderId="0" xfId="0" applyFont="1" applyFill="1" applyAlignment="1" applyProtection="1">
      <alignment vertical="center"/>
      <protection hidden="1"/>
    </xf>
    <xf numFmtId="0" fontId="36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horizontal="left" vertical="center"/>
      <protection hidden="1"/>
    </xf>
    <xf numFmtId="0" fontId="29" fillId="24" borderId="0" xfId="0" applyFont="1" applyFill="1" applyAlignment="1" applyProtection="1">
      <alignment horizontal="center" vertical="center"/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30" fillId="24" borderId="0" xfId="0" applyFont="1" applyFill="1" applyAlignment="1" applyProtection="1">
      <alignment vertical="center"/>
      <protection hidden="1"/>
    </xf>
    <xf numFmtId="0" fontId="51" fillId="24" borderId="0" xfId="0" applyFont="1" applyFill="1" applyAlignment="1" applyProtection="1">
      <alignment vertical="center"/>
      <protection hidden="1"/>
    </xf>
    <xf numFmtId="0" fontId="26" fillId="24" borderId="0" xfId="0" applyFont="1" applyFill="1" applyAlignment="1" applyProtection="1">
      <alignment vertical="center"/>
      <protection hidden="1"/>
    </xf>
    <xf numFmtId="0" fontId="29" fillId="4" borderId="0" xfId="0" applyFont="1" applyFill="1" applyAlignment="1" applyProtection="1">
      <alignment horizontal="left"/>
      <protection hidden="1"/>
    </xf>
    <xf numFmtId="0" fontId="42" fillId="22" borderId="8" xfId="0" applyFont="1" applyFill="1" applyBorder="1" applyAlignment="1" applyProtection="1">
      <alignment horizontal="center" vertical="center" wrapText="1"/>
      <protection hidden="1"/>
    </xf>
    <xf numFmtId="0" fontId="39" fillId="23" borderId="8" xfId="0" applyFont="1" applyFill="1" applyBorder="1" applyAlignment="1" applyProtection="1">
      <alignment horizontal="center" vertical="center" wrapText="1"/>
      <protection hidden="1"/>
    </xf>
    <xf numFmtId="0" fontId="36" fillId="24" borderId="0" xfId="0" applyFont="1" applyFill="1" applyProtection="1">
      <protection hidden="1"/>
    </xf>
    <xf numFmtId="164" fontId="36" fillId="24" borderId="0" xfId="2" applyFont="1" applyFill="1" applyProtection="1">
      <protection hidden="1"/>
    </xf>
    <xf numFmtId="0" fontId="36" fillId="24" borderId="0" xfId="0" applyFont="1" applyFill="1" applyAlignment="1" applyProtection="1">
      <alignment horizontal="center" vertical="justify"/>
      <protection hidden="1"/>
    </xf>
    <xf numFmtId="0" fontId="37" fillId="24" borderId="0" xfId="0" applyFont="1" applyFill="1" applyAlignment="1" applyProtection="1">
      <alignment horizontal="center" vertical="justify"/>
      <protection hidden="1"/>
    </xf>
    <xf numFmtId="164" fontId="36" fillId="24" borderId="0" xfId="2" applyFont="1" applyFill="1" applyBorder="1" applyProtection="1">
      <protection hidden="1"/>
    </xf>
    <xf numFmtId="164" fontId="36" fillId="24" borderId="0" xfId="2" applyFont="1" applyFill="1" applyBorder="1" applyAlignment="1" applyProtection="1">
      <alignment vertical="center"/>
      <protection hidden="1"/>
    </xf>
    <xf numFmtId="10" fontId="36" fillId="24" borderId="0" xfId="0" applyNumberFormat="1" applyFont="1" applyFill="1" applyProtection="1">
      <protection hidden="1"/>
    </xf>
    <xf numFmtId="0" fontId="3" fillId="24" borderId="0" xfId="0" applyFont="1" applyFill="1" applyAlignment="1" applyProtection="1">
      <alignment horizontal="right" vertical="center"/>
      <protection hidden="1"/>
    </xf>
    <xf numFmtId="0" fontId="3" fillId="24" borderId="0" xfId="0" applyFont="1" applyFill="1" applyAlignment="1" applyProtection="1">
      <alignment horizontal="center" vertical="center"/>
      <protection hidden="1"/>
    </xf>
    <xf numFmtId="0" fontId="36" fillId="24" borderId="0" xfId="0" applyFont="1" applyFill="1" applyAlignment="1" applyProtection="1">
      <alignment horizontal="right" vertical="center"/>
      <protection hidden="1"/>
    </xf>
    <xf numFmtId="0" fontId="29" fillId="24" borderId="0" xfId="0" applyFont="1" applyFill="1" applyAlignment="1" applyProtection="1">
      <alignment horizontal="right" vertical="center"/>
      <protection hidden="1"/>
    </xf>
    <xf numFmtId="0" fontId="29" fillId="24" borderId="0" xfId="0" applyFont="1" applyFill="1" applyAlignment="1" applyProtection="1">
      <alignment horizontal="justify"/>
      <protection hidden="1"/>
    </xf>
    <xf numFmtId="0" fontId="31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Protection="1">
      <protection hidden="1"/>
    </xf>
    <xf numFmtId="0" fontId="31" fillId="24" borderId="0" xfId="0" applyFont="1" applyFill="1" applyAlignment="1" applyProtection="1">
      <alignment horizontal="right"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2" fillId="24" borderId="0" xfId="0" applyFont="1" applyFill="1" applyAlignment="1" applyProtection="1">
      <alignment vertical="center"/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52" fillId="24" borderId="0" xfId="0" applyFont="1" applyFill="1" applyAlignment="1" applyProtection="1">
      <alignment horizontal="right" vertical="center"/>
      <protection hidden="1"/>
    </xf>
    <xf numFmtId="0" fontId="36" fillId="24" borderId="0" xfId="0" applyFont="1" applyFill="1"/>
    <xf numFmtId="0" fontId="36" fillId="24" borderId="0" xfId="0" applyFont="1" applyFill="1" applyAlignment="1">
      <alignment horizontal="center" vertical="center"/>
    </xf>
    <xf numFmtId="0" fontId="36" fillId="24" borderId="0" xfId="0" applyFont="1" applyFill="1" applyAlignment="1">
      <alignment vertical="center"/>
    </xf>
    <xf numFmtId="0" fontId="36" fillId="24" borderId="5" xfId="0" applyFont="1" applyFill="1" applyBorder="1" applyAlignment="1">
      <alignment vertical="center"/>
    </xf>
    <xf numFmtId="0" fontId="29" fillId="24" borderId="0" xfId="0" applyFont="1" applyFill="1" applyAlignment="1" applyProtection="1">
      <alignment horizontal="left" vertical="center" wrapText="1"/>
      <protection hidden="1"/>
    </xf>
    <xf numFmtId="0" fontId="29" fillId="24" borderId="0" xfId="0" applyFont="1" applyFill="1" applyAlignment="1" applyProtection="1">
      <alignment horizontal="center" vertical="center" wrapText="1"/>
      <protection hidden="1"/>
    </xf>
    <xf numFmtId="0" fontId="53" fillId="24" borderId="5" xfId="0" applyFont="1" applyFill="1" applyBorder="1" applyAlignment="1" applyProtection="1">
      <alignment horizontal="center" vertical="center" wrapText="1"/>
      <protection hidden="1"/>
    </xf>
    <xf numFmtId="164" fontId="29" fillId="24" borderId="0" xfId="2" applyFont="1" applyFill="1" applyAlignment="1" applyProtection="1">
      <alignment horizontal="center" vertical="center" wrapText="1"/>
      <protection hidden="1"/>
    </xf>
    <xf numFmtId="0" fontId="29" fillId="24" borderId="0" xfId="0" applyFont="1" applyFill="1" applyAlignment="1" applyProtection="1">
      <alignment horizontal="right" vertical="center" wrapText="1"/>
      <protection hidden="1"/>
    </xf>
    <xf numFmtId="0" fontId="25" fillId="24" borderId="0" xfId="5" applyFill="1"/>
    <xf numFmtId="10" fontId="29" fillId="3" borderId="8" xfId="10" applyNumberFormat="1" applyFont="1" applyFill="1" applyBorder="1" applyAlignment="1" applyProtection="1"/>
    <xf numFmtId="0" fontId="25" fillId="24" borderId="0" xfId="5" applyFont="1" applyFill="1"/>
    <xf numFmtId="10" fontId="31" fillId="24" borderId="0" xfId="5" applyNumberFormat="1" applyFont="1" applyFill="1" applyAlignment="1">
      <alignment horizontal="left" vertical="center"/>
    </xf>
    <xf numFmtId="0" fontId="25" fillId="24" borderId="0" xfId="5" applyFont="1" applyFill="1" applyAlignment="1">
      <alignment horizontal="left" vertical="center"/>
    </xf>
    <xf numFmtId="0" fontId="25" fillId="24" borderId="0" xfId="5" applyFont="1" applyFill="1" applyAlignment="1">
      <alignment vertical="center"/>
    </xf>
    <xf numFmtId="4" fontId="29" fillId="24" borderId="0" xfId="10" applyNumberFormat="1" applyFont="1" applyFill="1" applyBorder="1" applyAlignment="1" applyProtection="1">
      <alignment horizontal="right" vertical="center"/>
    </xf>
    <xf numFmtId="0" fontId="54" fillId="24" borderId="0" xfId="5" applyFont="1" applyFill="1"/>
    <xf numFmtId="0" fontId="39" fillId="24" borderId="0" xfId="5" applyFont="1" applyFill="1" applyAlignment="1">
      <alignment vertical="center"/>
    </xf>
    <xf numFmtId="44" fontId="42" fillId="24" borderId="0" xfId="5" applyNumberFormat="1" applyFont="1" applyFill="1"/>
    <xf numFmtId="0" fontId="55" fillId="24" borderId="0" xfId="5" applyFont="1" applyFill="1"/>
    <xf numFmtId="0" fontId="56" fillId="24" borderId="0" xfId="5" applyFont="1" applyFill="1" applyAlignment="1">
      <alignment vertical="center"/>
    </xf>
    <xf numFmtId="44" fontId="55" fillId="24" borderId="0" xfId="5" applyNumberFormat="1" applyFont="1" applyFill="1"/>
    <xf numFmtId="0" fontId="25" fillId="24" borderId="0" xfId="5" applyFont="1" applyFill="1" applyAlignment="1">
      <alignment horizontal="right"/>
    </xf>
    <xf numFmtId="4" fontId="25" fillId="24" borderId="0" xfId="5" applyNumberFormat="1" applyFont="1" applyFill="1"/>
    <xf numFmtId="0" fontId="25" fillId="24" borderId="0" xfId="5" applyFill="1" applyAlignment="1">
      <alignment horizontal="center" vertical="center"/>
    </xf>
    <xf numFmtId="0" fontId="25" fillId="24" borderId="0" xfId="5" applyFill="1" applyAlignment="1">
      <alignment vertical="center"/>
    </xf>
    <xf numFmtId="0" fontId="25" fillId="24" borderId="0" xfId="5" applyFill="1" applyAlignment="1">
      <alignment horizontal="right" vertical="center"/>
    </xf>
    <xf numFmtId="0" fontId="43" fillId="24" borderId="0" xfId="5" applyFont="1" applyFill="1" applyAlignment="1">
      <alignment horizontal="right" vertical="center"/>
    </xf>
    <xf numFmtId="171" fontId="25" fillId="24" borderId="0" xfId="5" applyNumberFormat="1" applyFill="1" applyAlignment="1">
      <alignment vertical="center"/>
    </xf>
    <xf numFmtId="0" fontId="42" fillId="14" borderId="8" xfId="5" applyFont="1" applyFill="1" applyBorder="1" applyAlignment="1">
      <alignment horizontal="center" vertical="center"/>
    </xf>
    <xf numFmtId="0" fontId="25" fillId="24" borderId="1" xfId="5" applyFill="1" applyBorder="1" applyAlignment="1">
      <alignment vertical="center"/>
    </xf>
    <xf numFmtId="3" fontId="25" fillId="24" borderId="1" xfId="5" applyNumberFormat="1" applyFill="1" applyBorder="1" applyAlignment="1">
      <alignment vertical="center"/>
    </xf>
    <xf numFmtId="3" fontId="25" fillId="24" borderId="0" xfId="5" applyNumberFormat="1" applyFill="1" applyAlignment="1">
      <alignment vertical="center"/>
    </xf>
    <xf numFmtId="170" fontId="25" fillId="24" borderId="1" xfId="5" applyNumberFormat="1" applyFill="1" applyBorder="1" applyAlignment="1">
      <alignment vertical="center"/>
    </xf>
    <xf numFmtId="170" fontId="25" fillId="24" borderId="0" xfId="5" applyNumberFormat="1" applyFill="1" applyAlignment="1">
      <alignment vertical="center"/>
    </xf>
    <xf numFmtId="0" fontId="25" fillId="24" borderId="0" xfId="5" applyFill="1" applyAlignment="1" applyProtection="1">
      <alignment vertical="center"/>
      <protection hidden="1"/>
    </xf>
    <xf numFmtId="0" fontId="25" fillId="24" borderId="0" xfId="5" applyFill="1" applyAlignment="1" applyProtection="1">
      <alignment horizontal="center" vertical="center"/>
      <protection hidden="1"/>
    </xf>
    <xf numFmtId="0" fontId="29" fillId="25" borderId="8" xfId="0" applyFont="1" applyFill="1" applyBorder="1" applyAlignment="1" applyProtection="1">
      <alignment horizontal="center" vertical="center"/>
      <protection hidden="1"/>
    </xf>
    <xf numFmtId="164" fontId="29" fillId="25" borderId="8" xfId="2" applyFont="1" applyFill="1" applyBorder="1" applyAlignment="1" applyProtection="1">
      <alignment horizontal="center" vertical="center"/>
      <protection hidden="1"/>
    </xf>
    <xf numFmtId="164" fontId="29" fillId="24" borderId="0" xfId="2" applyFont="1" applyFill="1" applyAlignment="1" applyProtection="1">
      <alignment horizontal="center" vertical="center"/>
      <protection hidden="1"/>
    </xf>
    <xf numFmtId="0" fontId="29" fillId="16" borderId="8" xfId="0" applyFont="1" applyFill="1" applyBorder="1" applyAlignment="1" applyProtection="1">
      <alignment horizontal="left" vertical="center" wrapText="1"/>
      <protection hidden="1"/>
    </xf>
    <xf numFmtId="0" fontId="29" fillId="16" borderId="8" xfId="0" applyFont="1" applyFill="1" applyBorder="1" applyAlignment="1" applyProtection="1">
      <alignment horizontal="center" vertical="center" wrapText="1"/>
      <protection hidden="1"/>
    </xf>
    <xf numFmtId="0" fontId="29" fillId="6" borderId="8" xfId="0" applyFont="1" applyFill="1" applyBorder="1" applyAlignment="1" applyProtection="1">
      <alignment horizontal="left" vertical="center" wrapText="1"/>
      <protection hidden="1"/>
    </xf>
    <xf numFmtId="0" fontId="29" fillId="6" borderId="8" xfId="0" applyFont="1" applyFill="1" applyBorder="1" applyAlignment="1" applyProtection="1">
      <alignment horizontal="center" vertical="center" wrapText="1"/>
      <protection hidden="1"/>
    </xf>
    <xf numFmtId="2" fontId="29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29" fillId="6" borderId="8" xfId="2" applyNumberFormat="1" applyFont="1" applyFill="1" applyBorder="1" applyAlignment="1" applyProtection="1">
      <alignment horizontal="left" vertical="center" wrapText="1"/>
      <protection hidden="1"/>
    </xf>
    <xf numFmtId="0" fontId="29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29" fillId="6" borderId="8" xfId="0" applyFont="1" applyFill="1" applyBorder="1"/>
    <xf numFmtId="0" fontId="29" fillId="16" borderId="8" xfId="0" applyFont="1" applyFill="1" applyBorder="1"/>
    <xf numFmtId="165" fontId="29" fillId="6" borderId="8" xfId="11" applyFont="1" applyFill="1" applyBorder="1" applyAlignment="1" applyProtection="1">
      <alignment horizontal="center" vertical="center"/>
      <protection hidden="1"/>
    </xf>
    <xf numFmtId="165" fontId="29" fillId="16" borderId="8" xfId="11" applyFont="1" applyFill="1" applyBorder="1" applyAlignment="1" applyProtection="1">
      <alignment horizontal="center"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29" fillId="24" borderId="0" xfId="0" applyFont="1" applyFill="1"/>
    <xf numFmtId="165" fontId="39" fillId="14" borderId="8" xfId="0" applyNumberFormat="1" applyFont="1" applyFill="1" applyBorder="1" applyAlignment="1" applyProtection="1">
      <alignment horizontal="center" vertical="center"/>
      <protection hidden="1"/>
    </xf>
    <xf numFmtId="173" fontId="29" fillId="6" borderId="8" xfId="11" applyNumberFormat="1" applyFont="1" applyFill="1" applyBorder="1" applyAlignment="1" applyProtection="1">
      <alignment horizontal="center" vertical="center"/>
      <protection hidden="1"/>
    </xf>
    <xf numFmtId="173" fontId="29" fillId="16" borderId="8" xfId="11" applyNumberFormat="1" applyFont="1" applyFill="1" applyBorder="1" applyAlignment="1" applyProtection="1">
      <alignment horizontal="center" vertical="center"/>
      <protection hidden="1"/>
    </xf>
    <xf numFmtId="0" fontId="1" fillId="3" borderId="15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9" fontId="29" fillId="6" borderId="8" xfId="6" applyFont="1" applyFill="1" applyBorder="1" applyProtection="1"/>
    <xf numFmtId="165" fontId="29" fillId="6" borderId="8" xfId="11" applyFont="1" applyFill="1" applyBorder="1" applyProtection="1"/>
    <xf numFmtId="9" fontId="29" fillId="16" borderId="8" xfId="6" applyFont="1" applyFill="1" applyBorder="1" applyProtection="1"/>
    <xf numFmtId="165" fontId="29" fillId="16" borderId="8" xfId="11" applyFont="1" applyFill="1" applyBorder="1" applyProtection="1"/>
    <xf numFmtId="0" fontId="25" fillId="16" borderId="6" xfId="5" applyFont="1" applyFill="1" applyBorder="1"/>
    <xf numFmtId="0" fontId="25" fillId="16" borderId="0" xfId="5" applyFont="1" applyFill="1"/>
    <xf numFmtId="0" fontId="25" fillId="16" borderId="5" xfId="5" applyFont="1" applyFill="1" applyBorder="1"/>
    <xf numFmtId="0" fontId="25" fillId="16" borderId="8" xfId="5" applyFont="1" applyFill="1" applyBorder="1" applyAlignment="1">
      <alignment horizontal="right"/>
    </xf>
    <xf numFmtId="0" fontId="25" fillId="24" borderId="0" xfId="5" applyFont="1" applyFill="1"/>
    <xf numFmtId="0" fontId="25" fillId="16" borderId="12" xfId="5" applyFont="1" applyFill="1" applyBorder="1"/>
    <xf numFmtId="0" fontId="36" fillId="10" borderId="12" xfId="0" applyFont="1" applyFill="1" applyBorder="1" applyAlignment="1" applyProtection="1">
      <alignment horizontal="center" vertical="center"/>
      <protection hidden="1"/>
    </xf>
    <xf numFmtId="0" fontId="36" fillId="6" borderId="12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 wrapText="1"/>
      <protection hidden="1"/>
    </xf>
    <xf numFmtId="165" fontId="36" fillId="0" borderId="0" xfId="0" applyNumberFormat="1" applyFont="1"/>
    <xf numFmtId="0" fontId="36" fillId="7" borderId="12" xfId="0" applyFont="1" applyFill="1" applyBorder="1" applyAlignment="1" applyProtection="1">
      <alignment horizontal="center" vertical="center"/>
      <protection hidden="1"/>
    </xf>
    <xf numFmtId="165" fontId="36" fillId="6" borderId="12" xfId="0" applyNumberFormat="1" applyFont="1" applyFill="1" applyBorder="1" applyAlignment="1" applyProtection="1">
      <alignment horizontal="center" vertical="center"/>
      <protection hidden="1"/>
    </xf>
    <xf numFmtId="165" fontId="36" fillId="10" borderId="12" xfId="0" applyNumberFormat="1" applyFont="1" applyFill="1" applyBorder="1" applyAlignment="1" applyProtection="1">
      <alignment horizontal="center" vertical="center"/>
      <protection hidden="1"/>
    </xf>
    <xf numFmtId="0" fontId="38" fillId="26" borderId="13" xfId="0" applyFont="1" applyFill="1" applyBorder="1" applyAlignment="1" applyProtection="1">
      <alignment horizontal="center" vertical="center"/>
      <protection hidden="1"/>
    </xf>
    <xf numFmtId="0" fontId="29" fillId="4" borderId="8" xfId="0" applyFont="1" applyFill="1" applyBorder="1" applyAlignment="1" applyProtection="1">
      <alignment horizontal="center" vertical="center" wrapText="1"/>
      <protection hidden="1"/>
    </xf>
    <xf numFmtId="164" fontId="29" fillId="6" borderId="8" xfId="2" applyFont="1" applyFill="1" applyBorder="1" applyAlignment="1" applyProtection="1">
      <alignment horizontal="center" vertical="center" wrapText="1"/>
      <protection hidden="1"/>
    </xf>
    <xf numFmtId="164" fontId="29" fillId="16" borderId="8" xfId="2" applyFont="1" applyFill="1" applyBorder="1" applyAlignment="1" applyProtection="1">
      <alignment horizontal="center" vertical="center" wrapText="1"/>
      <protection hidden="1"/>
    </xf>
    <xf numFmtId="173" fontId="29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36" fillId="6" borderId="9" xfId="0" applyNumberFormat="1" applyFont="1" applyFill="1" applyBorder="1" applyAlignment="1" applyProtection="1">
      <alignment horizontal="center" vertical="center"/>
      <protection hidden="1"/>
    </xf>
    <xf numFmtId="1" fontId="36" fillId="6" borderId="11" xfId="0" applyNumberFormat="1" applyFont="1" applyFill="1" applyBorder="1" applyAlignment="1" applyProtection="1">
      <alignment horizontal="center" vertical="center"/>
      <protection hidden="1"/>
    </xf>
    <xf numFmtId="1" fontId="36" fillId="6" borderId="10" xfId="0" applyNumberFormat="1" applyFont="1" applyFill="1" applyBorder="1" applyAlignment="1" applyProtection="1">
      <alignment horizontal="center" vertical="center"/>
      <protection hidden="1"/>
    </xf>
    <xf numFmtId="165" fontId="34" fillId="5" borderId="7" xfId="11" applyFont="1" applyFill="1" applyBorder="1" applyAlignment="1" applyProtection="1">
      <alignment horizontal="center" vertical="center"/>
      <protection hidden="1"/>
    </xf>
    <xf numFmtId="44" fontId="36" fillId="24" borderId="0" xfId="0" applyNumberFormat="1" applyFont="1" applyFill="1" applyProtection="1">
      <protection hidden="1"/>
    </xf>
    <xf numFmtId="0" fontId="25" fillId="16" borderId="3" xfId="5" applyFill="1" applyBorder="1" applyAlignment="1">
      <alignment vertical="center"/>
    </xf>
    <xf numFmtId="0" fontId="25" fillId="6" borderId="3" xfId="5" applyFill="1" applyBorder="1" applyAlignment="1">
      <alignment vertical="center"/>
    </xf>
    <xf numFmtId="0" fontId="31" fillId="4" borderId="0" xfId="0" applyFont="1" applyFill="1" applyAlignment="1" applyProtection="1">
      <alignment horizontal="left"/>
      <protection hidden="1"/>
    </xf>
    <xf numFmtId="0" fontId="29" fillId="4" borderId="0" xfId="0" applyFont="1" applyFill="1" applyAlignment="1" applyProtection="1">
      <alignment horizontal="center"/>
      <protection hidden="1"/>
    </xf>
    <xf numFmtId="0" fontId="31" fillId="4" borderId="0" xfId="0" applyFont="1" applyFill="1" applyAlignment="1" applyProtection="1">
      <alignment horizontal="left" vertical="center"/>
      <protection hidden="1"/>
    </xf>
    <xf numFmtId="0" fontId="39" fillId="23" borderId="15" xfId="5" applyFont="1" applyFill="1" applyBorder="1" applyAlignment="1">
      <alignment horizontal="center" vertical="center"/>
    </xf>
    <xf numFmtId="0" fontId="40" fillId="16" borderId="8" xfId="0" applyFont="1" applyFill="1" applyBorder="1" applyAlignment="1">
      <alignment horizontal="center"/>
    </xf>
    <xf numFmtId="0" fontId="41" fillId="16" borderId="8" xfId="0" applyFont="1" applyFill="1" applyBorder="1" applyAlignment="1">
      <alignment horizontal="center" vertical="center" wrapText="1"/>
    </xf>
    <xf numFmtId="4" fontId="41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24" fillId="16" borderId="8" xfId="2" applyNumberFormat="1" applyFont="1" applyFill="1" applyBorder="1" applyAlignment="1" applyProtection="1">
      <alignment horizontal="left"/>
    </xf>
    <xf numFmtId="44" fontId="24" fillId="16" borderId="8" xfId="2" applyNumberFormat="1" applyFont="1" applyFill="1" applyBorder="1" applyAlignment="1" applyProtection="1">
      <alignment horizontal="left" vertical="center"/>
    </xf>
    <xf numFmtId="0" fontId="40" fillId="16" borderId="12" xfId="0" applyFont="1" applyFill="1" applyBorder="1"/>
    <xf numFmtId="44" fontId="47" fillId="16" borderId="8" xfId="0" applyNumberFormat="1" applyFont="1" applyFill="1" applyBorder="1"/>
    <xf numFmtId="44" fontId="39" fillId="14" borderId="8" xfId="0" applyNumberFormat="1" applyFont="1" applyFill="1" applyBorder="1"/>
    <xf numFmtId="0" fontId="0" fillId="24" borderId="0" xfId="0" applyFill="1"/>
    <xf numFmtId="4" fontId="41" fillId="17" borderId="8" xfId="0" applyNumberFormat="1" applyFont="1" applyFill="1" applyBorder="1" applyAlignment="1">
      <alignment horizontal="center" vertical="center" wrapText="1"/>
    </xf>
    <xf numFmtId="0" fontId="40" fillId="17" borderId="8" xfId="0" applyFont="1" applyFill="1" applyBorder="1" applyAlignment="1">
      <alignment horizontal="center"/>
    </xf>
    <xf numFmtId="0" fontId="41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29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24" fillId="16" borderId="8" xfId="2" applyNumberFormat="1" applyFont="1" applyFill="1" applyBorder="1" applyAlignment="1" applyProtection="1">
      <alignment horizontal="left"/>
      <protection locked="0"/>
    </xf>
    <xf numFmtId="0" fontId="39" fillId="14" borderId="8" xfId="0" applyFont="1" applyFill="1" applyBorder="1" applyAlignment="1">
      <alignment horizontal="center" vertical="center"/>
    </xf>
    <xf numFmtId="43" fontId="0" fillId="16" borderId="8" xfId="0" applyNumberFormat="1" applyFill="1" applyBorder="1" applyAlignment="1" applyProtection="1">
      <alignment horizontal="right"/>
      <protection locked="0"/>
    </xf>
    <xf numFmtId="0" fontId="39" fillId="14" borderId="14" xfId="5" applyFont="1" applyFill="1" applyBorder="1"/>
    <xf numFmtId="0" fontId="39" fillId="14" borderId="7" xfId="5" applyFont="1" applyFill="1" applyBorder="1"/>
    <xf numFmtId="0" fontId="39" fillId="26" borderId="12" xfId="5" applyFont="1" applyFill="1" applyBorder="1" applyAlignment="1">
      <alignment vertical="center"/>
    </xf>
    <xf numFmtId="0" fontId="39" fillId="26" borderId="14" xfId="5" applyFont="1" applyFill="1" applyBorder="1" applyAlignment="1">
      <alignment vertical="center"/>
    </xf>
    <xf numFmtId="0" fontId="39" fillId="26" borderId="7" xfId="5" applyFont="1" applyFill="1" applyBorder="1" applyAlignment="1">
      <alignment vertical="center"/>
    </xf>
    <xf numFmtId="0" fontId="39" fillId="14" borderId="8" xfId="5" applyFont="1" applyFill="1" applyBorder="1" applyAlignment="1">
      <alignment horizontal="center"/>
    </xf>
    <xf numFmtId="0" fontId="31" fillId="16" borderId="8" xfId="5" applyFont="1" applyFill="1" applyBorder="1" applyAlignment="1">
      <alignment horizontal="center" vertical="center"/>
    </xf>
    <xf numFmtId="0" fontId="40" fillId="8" borderId="12" xfId="5" applyFont="1" applyFill="1" applyBorder="1"/>
    <xf numFmtId="44" fontId="40" fillId="8" borderId="12" xfId="4" applyFont="1" applyFill="1" applyBorder="1" applyAlignment="1" applyProtection="1">
      <alignment vertical="center"/>
    </xf>
    <xf numFmtId="44" fontId="40" fillId="8" borderId="14" xfId="4" applyFont="1" applyFill="1" applyBorder="1" applyAlignment="1" applyProtection="1">
      <alignment vertical="center"/>
    </xf>
    <xf numFmtId="3" fontId="25" fillId="4" borderId="8" xfId="5" applyNumberFormat="1" applyFill="1" applyBorder="1" applyAlignment="1" applyProtection="1">
      <alignment horizontal="right"/>
      <protection locked="0"/>
    </xf>
    <xf numFmtId="44" fontId="24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29" fillId="0" borderId="8" xfId="0" applyNumberFormat="1" applyFont="1" applyBorder="1" applyAlignment="1" applyProtection="1">
      <alignment horizontal="left" vertical="center"/>
      <protection locked="0"/>
    </xf>
    <xf numFmtId="14" fontId="1" fillId="4" borderId="8" xfId="0" applyNumberFormat="1" applyFont="1" applyFill="1" applyBorder="1" applyAlignment="1" applyProtection="1">
      <alignment horizontal="left" vertical="center"/>
      <protection locked="0"/>
    </xf>
    <xf numFmtId="175" fontId="29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25" fillId="16" borderId="8" xfId="5" applyNumberFormat="1" applyFill="1" applyBorder="1" applyAlignment="1">
      <alignment horizontal="right"/>
    </xf>
    <xf numFmtId="0" fontId="31" fillId="17" borderId="2" xfId="5" applyFont="1" applyFill="1" applyBorder="1" applyAlignment="1">
      <alignment horizontal="center" vertical="center"/>
    </xf>
    <xf numFmtId="4" fontId="25" fillId="16" borderId="7" xfId="5" applyNumberFormat="1" applyFill="1" applyBorder="1" applyAlignment="1">
      <alignment horizontal="right"/>
    </xf>
    <xf numFmtId="164" fontId="25" fillId="16" borderId="7" xfId="2" applyFont="1" applyFill="1" applyBorder="1" applyAlignment="1">
      <alignment horizontal="right"/>
    </xf>
    <xf numFmtId="165" fontId="25" fillId="16" borderId="7" xfId="11" applyFont="1" applyFill="1" applyBorder="1" applyAlignment="1">
      <alignment horizontal="right"/>
    </xf>
    <xf numFmtId="4" fontId="25" fillId="4" borderId="7" xfId="5" applyNumberFormat="1" applyFill="1" applyBorder="1" applyAlignment="1" applyProtection="1">
      <alignment horizontal="right"/>
      <protection locked="0"/>
    </xf>
    <xf numFmtId="44" fontId="24" fillId="16" borderId="8" xfId="4" applyFont="1" applyFill="1" applyBorder="1" applyAlignment="1" applyProtection="1">
      <alignment horizontal="left"/>
    </xf>
    <xf numFmtId="0" fontId="31" fillId="17" borderId="5" xfId="5" applyFont="1" applyFill="1" applyBorder="1" applyAlignment="1">
      <alignment horizontal="center" vertical="center"/>
    </xf>
    <xf numFmtId="0" fontId="39" fillId="26" borderId="8" xfId="0" applyFont="1" applyFill="1" applyBorder="1" applyAlignment="1">
      <alignment vertical="center"/>
    </xf>
    <xf numFmtId="44" fontId="40" fillId="8" borderId="8" xfId="4" applyFont="1" applyFill="1" applyBorder="1" applyAlignment="1" applyProtection="1">
      <alignment horizontal="center" vertical="center"/>
    </xf>
    <xf numFmtId="0" fontId="31" fillId="17" borderId="8" xfId="5" applyFont="1" applyFill="1" applyBorder="1" applyAlignment="1">
      <alignment horizontal="center" vertical="center"/>
    </xf>
    <xf numFmtId="44" fontId="2" fillId="16" borderId="8" xfId="2" applyNumberFormat="1" applyFont="1" applyFill="1" applyBorder="1" applyAlignment="1" applyProtection="1">
      <alignment horizontal="left" vertical="center"/>
    </xf>
    <xf numFmtId="164" fontId="2" fillId="17" borderId="8" xfId="2" applyFont="1" applyFill="1" applyBorder="1" applyAlignment="1" applyProtection="1">
      <alignment horizontal="left" vertical="center"/>
    </xf>
    <xf numFmtId="0" fontId="39" fillId="26" borderId="14" xfId="0" applyFont="1" applyFill="1" applyBorder="1" applyAlignment="1">
      <alignment horizontal="center" vertical="center"/>
    </xf>
    <xf numFmtId="0" fontId="39" fillId="14" borderId="7" xfId="5" applyFont="1" applyFill="1" applyBorder="1" applyAlignment="1">
      <alignment vertical="center"/>
    </xf>
    <xf numFmtId="44" fontId="29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36" fillId="27" borderId="8" xfId="2" applyFont="1" applyFill="1" applyBorder="1" applyProtection="1">
      <protection hidden="1"/>
    </xf>
    <xf numFmtId="0" fontId="39" fillId="26" borderId="12" xfId="0" applyFont="1" applyFill="1" applyBorder="1" applyAlignment="1">
      <alignment vertical="center"/>
    </xf>
    <xf numFmtId="0" fontId="39" fillId="26" borderId="14" xfId="0" applyFont="1" applyFill="1" applyBorder="1" applyAlignment="1">
      <alignment vertical="center"/>
    </xf>
    <xf numFmtId="0" fontId="39" fillId="26" borderId="7" xfId="0" applyFont="1" applyFill="1" applyBorder="1" applyAlignment="1">
      <alignment vertical="center"/>
    </xf>
    <xf numFmtId="0" fontId="40" fillId="16" borderId="8" xfId="0" applyFont="1" applyFill="1" applyBorder="1" applyAlignment="1">
      <alignment horizontal="center" wrapText="1"/>
    </xf>
    <xf numFmtId="165" fontId="29" fillId="16" borderId="8" xfId="11" applyFont="1" applyFill="1" applyBorder="1" applyAlignment="1" applyProtection="1">
      <alignment horizontal="right" vertical="center" shrinkToFit="1"/>
    </xf>
    <xf numFmtId="165" fontId="25" fillId="16" borderId="8" xfId="11" quotePrefix="1" applyFont="1" applyFill="1" applyBorder="1" applyAlignment="1" applyProtection="1">
      <alignment horizontal="right" vertical="center"/>
      <protection locked="0"/>
    </xf>
    <xf numFmtId="165" fontId="25" fillId="16" borderId="8" xfId="11" quotePrefix="1" applyFont="1" applyFill="1" applyBorder="1" applyAlignment="1" applyProtection="1">
      <alignment horizontal="right" vertical="center"/>
      <protection locked="0"/>
    </xf>
    <xf numFmtId="44" fontId="24" fillId="16" borderId="8" xfId="4" applyFont="1" applyFill="1" applyBorder="1" applyAlignment="1" applyProtection="1">
      <alignment horizontal="left" vertical="center"/>
      <protection locked="0"/>
    </xf>
    <xf numFmtId="165" fontId="25" fillId="16" borderId="8" xfId="11" quotePrefix="1" applyFont="1" applyFill="1" applyBorder="1" applyAlignment="1" applyProtection="1">
      <alignment horizontal="right" vertical="center"/>
    </xf>
    <xf numFmtId="0" fontId="25" fillId="16" borderId="12" xfId="5" applyFont="1" applyFill="1" applyBorder="1"/>
    <xf numFmtId="4" fontId="36" fillId="12" borderId="8" xfId="0" applyNumberFormat="1" applyFont="1" applyFill="1" applyBorder="1"/>
    <xf numFmtId="44" fontId="36" fillId="12" borderId="8" xfId="2" applyNumberFormat="1" applyFont="1" applyFill="1" applyBorder="1"/>
    <xf numFmtId="2" fontId="36" fillId="12" borderId="8" xfId="0" applyNumberFormat="1" applyFont="1" applyFill="1" applyBorder="1"/>
    <xf numFmtId="0" fontId="25" fillId="16" borderId="14" xfId="5" applyFont="1" applyFill="1" applyBorder="1" applyAlignment="1">
      <alignment vertical="center"/>
    </xf>
    <xf numFmtId="0" fontId="25" fillId="16" borderId="6" xfId="5" applyFont="1" applyFill="1" applyBorder="1" applyAlignment="1">
      <alignment vertical="center"/>
    </xf>
    <xf numFmtId="0" fontId="25" fillId="16" borderId="5" xfId="5" applyFont="1" applyFill="1" applyBorder="1" applyAlignment="1">
      <alignment vertical="center"/>
    </xf>
    <xf numFmtId="0" fontId="25" fillId="16" borderId="3" xfId="5" applyFont="1" applyFill="1" applyBorder="1" applyAlignment="1">
      <alignment horizontal="right" vertical="center"/>
    </xf>
    <xf numFmtId="165" fontId="40" fillId="8" borderId="8" xfId="11" applyFont="1" applyFill="1" applyBorder="1" applyAlignment="1">
      <alignment vertical="center"/>
    </xf>
    <xf numFmtId="165" fontId="25" fillId="16" borderId="8" xfId="11" applyFont="1" applyFill="1" applyBorder="1" applyAlignment="1">
      <alignment vertical="center"/>
    </xf>
    <xf numFmtId="170" fontId="25" fillId="0" borderId="8" xfId="5" applyNumberFormat="1" applyBorder="1" applyAlignment="1" applyProtection="1">
      <alignment vertical="center"/>
      <protection locked="0"/>
    </xf>
    <xf numFmtId="0" fontId="25" fillId="18" borderId="14" xfId="5" applyFont="1" applyFill="1" applyBorder="1" applyAlignment="1">
      <alignment vertical="center"/>
    </xf>
    <xf numFmtId="0" fontId="43" fillId="16" borderId="11" xfId="5" applyFont="1" applyFill="1" applyBorder="1" applyAlignment="1">
      <alignment horizontal="center" vertical="center"/>
    </xf>
    <xf numFmtId="0" fontId="47" fillId="16" borderId="14" xfId="0" applyFont="1" applyFill="1" applyBorder="1"/>
    <xf numFmtId="0" fontId="39" fillId="28" borderId="15" xfId="5" applyFont="1" applyFill="1" applyBorder="1" applyAlignment="1">
      <alignment vertical="center"/>
    </xf>
    <xf numFmtId="0" fontId="39" fillId="28" borderId="2" xfId="5" applyFont="1" applyFill="1" applyBorder="1" applyAlignment="1">
      <alignment vertical="center"/>
    </xf>
    <xf numFmtId="0" fontId="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1" fontId="29" fillId="18" borderId="0" xfId="10" applyNumberFormat="1" applyFont="1" applyFill="1" applyBorder="1" applyAlignment="1">
      <alignment horizontal="right"/>
    </xf>
    <xf numFmtId="0" fontId="25" fillId="18" borderId="0" xfId="5" applyFont="1" applyFill="1" applyAlignment="1">
      <alignment horizontal="right"/>
    </xf>
    <xf numFmtId="1" fontId="29" fillId="18" borderId="4" xfId="10" applyNumberFormat="1" applyFont="1" applyFill="1" applyBorder="1" applyAlignment="1">
      <alignment horizontal="right"/>
    </xf>
    <xf numFmtId="1" fontId="29" fillId="18" borderId="3" xfId="10" applyNumberFormat="1" applyFont="1" applyFill="1" applyBorder="1" applyAlignment="1">
      <alignment horizontal="right"/>
    </xf>
    <xf numFmtId="1" fontId="29" fillId="18" borderId="13" xfId="10" applyNumberFormat="1" applyFont="1" applyFill="1" applyBorder="1" applyAlignment="1">
      <alignment horizontal="right"/>
    </xf>
    <xf numFmtId="0" fontId="36" fillId="4" borderId="0" xfId="0" applyFont="1" applyFill="1" applyAlignment="1" applyProtection="1">
      <alignment vertical="center"/>
      <protection hidden="1"/>
    </xf>
    <xf numFmtId="0" fontId="29" fillId="16" borderId="1" xfId="0" applyFont="1" applyFill="1" applyBorder="1" applyAlignment="1" applyProtection="1">
      <alignment vertical="center"/>
      <protection hidden="1"/>
    </xf>
    <xf numFmtId="0" fontId="31" fillId="16" borderId="0" xfId="0" applyFont="1" applyFill="1" applyAlignment="1" applyProtection="1">
      <alignment vertical="center"/>
      <protection hidden="1"/>
    </xf>
    <xf numFmtId="0" fontId="29" fillId="16" borderId="0" xfId="0" applyFont="1" applyFill="1" applyAlignment="1" applyProtection="1">
      <alignment vertical="center"/>
      <protection hidden="1"/>
    </xf>
    <xf numFmtId="0" fontId="29" fillId="16" borderId="4" xfId="0" applyFont="1" applyFill="1" applyBorder="1" applyAlignment="1" applyProtection="1">
      <alignment vertical="center"/>
      <protection hidden="1"/>
    </xf>
    <xf numFmtId="0" fontId="29" fillId="16" borderId="0" xfId="0" applyFont="1" applyFill="1"/>
    <xf numFmtId="0" fontId="29" fillId="16" borderId="0" xfId="0" applyFont="1" applyFill="1" applyAlignment="1" applyProtection="1">
      <alignment horizontal="right" vertical="center" wrapText="1" indent="1"/>
      <protection hidden="1"/>
    </xf>
    <xf numFmtId="0" fontId="36" fillId="16" borderId="15" xfId="0" applyFont="1" applyFill="1" applyBorder="1" applyAlignment="1" applyProtection="1">
      <alignment vertical="center"/>
      <protection hidden="1"/>
    </xf>
    <xf numFmtId="0" fontId="36" fillId="16" borderId="6" xfId="0" applyFont="1" applyFill="1" applyBorder="1" applyAlignment="1" applyProtection="1">
      <alignment vertical="center"/>
      <protection hidden="1"/>
    </xf>
    <xf numFmtId="0" fontId="36" fillId="16" borderId="6" xfId="0" applyFont="1" applyFill="1" applyBorder="1" applyAlignment="1" applyProtection="1">
      <alignment horizontal="right" vertical="center"/>
      <protection hidden="1"/>
    </xf>
    <xf numFmtId="0" fontId="36" fillId="16" borderId="6" xfId="0" applyFont="1" applyFill="1" applyBorder="1" applyAlignment="1" applyProtection="1">
      <alignment horizontal="center" vertical="center"/>
      <protection hidden="1"/>
    </xf>
    <xf numFmtId="0" fontId="36" fillId="16" borderId="13" xfId="0" applyFont="1" applyFill="1" applyBorder="1" applyAlignment="1" applyProtection="1">
      <alignment vertical="center"/>
      <protection hidden="1"/>
    </xf>
    <xf numFmtId="0" fontId="29" fillId="16" borderId="0" xfId="0" applyFont="1" applyFill="1" applyAlignment="1" applyProtection="1">
      <alignment horizontal="right" vertical="center"/>
      <protection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30" fillId="16" borderId="0" xfId="0" applyFont="1" applyFill="1" applyAlignment="1" applyProtection="1">
      <alignment vertical="center"/>
      <protection hidden="1"/>
    </xf>
    <xf numFmtId="0" fontId="50" fillId="16" borderId="0" xfId="0" applyFont="1" applyFill="1" applyAlignment="1" applyProtection="1">
      <alignment vertical="center"/>
      <protection locked="0" hidden="1"/>
    </xf>
    <xf numFmtId="0" fontId="30" fillId="16" borderId="0" xfId="0" applyFont="1" applyFill="1" applyAlignment="1" applyProtection="1">
      <alignment horizontal="left" vertical="center"/>
      <protection locked="0" hidden="1"/>
    </xf>
    <xf numFmtId="0" fontId="29" fillId="16" borderId="0" xfId="0" applyFont="1" applyFill="1" applyAlignment="1" applyProtection="1">
      <alignment vertical="center"/>
      <protection locked="0" hidden="1"/>
    </xf>
    <xf numFmtId="0" fontId="30" fillId="16" borderId="0" xfId="0" applyFont="1" applyFill="1" applyAlignment="1" applyProtection="1">
      <alignment vertical="center"/>
      <protection locked="0" hidden="1"/>
    </xf>
    <xf numFmtId="0" fontId="29" fillId="16" borderId="4" xfId="0" applyFont="1" applyFill="1" applyBorder="1" applyAlignment="1" applyProtection="1">
      <alignment horizontal="center" vertical="center"/>
      <protection hidden="1"/>
    </xf>
    <xf numFmtId="0" fontId="29" fillId="16" borderId="4" xfId="0" applyFont="1" applyFill="1" applyBorder="1" applyAlignment="1" applyProtection="1">
      <alignment horizontal="left" vertical="center"/>
      <protection hidden="1"/>
    </xf>
    <xf numFmtId="0" fontId="50" fillId="16" borderId="4" xfId="0" applyFont="1" applyFill="1" applyBorder="1" applyAlignment="1" applyProtection="1">
      <alignment vertical="center"/>
      <protection hidden="1"/>
    </xf>
    <xf numFmtId="0" fontId="30" fillId="16" borderId="4" xfId="0" applyFont="1" applyFill="1" applyBorder="1" applyAlignment="1" applyProtection="1">
      <alignment vertical="center"/>
      <protection hidden="1"/>
    </xf>
    <xf numFmtId="0" fontId="36" fillId="16" borderId="3" xfId="0" applyFont="1" applyFill="1" applyBorder="1" applyAlignment="1" applyProtection="1">
      <alignment vertical="center"/>
      <protection hidden="1"/>
    </xf>
    <xf numFmtId="0" fontId="57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horizontal="center" vertical="center" wrapText="1"/>
      <protection hidden="1"/>
    </xf>
    <xf numFmtId="0" fontId="29" fillId="16" borderId="0" xfId="0" applyFont="1" applyFill="1" applyAlignment="1" applyProtection="1">
      <alignment vertical="center" wrapText="1"/>
      <protection hidden="1"/>
    </xf>
    <xf numFmtId="0" fontId="29" fillId="16" borderId="0" xfId="0" applyFont="1" applyFill="1" applyProtection="1">
      <protection hidden="1"/>
    </xf>
    <xf numFmtId="0" fontId="36" fillId="16" borderId="5" xfId="0" applyFont="1" applyFill="1" applyBorder="1" applyProtection="1">
      <protection hidden="1"/>
    </xf>
    <xf numFmtId="0" fontId="58" fillId="16" borderId="4" xfId="0" applyFont="1" applyFill="1" applyBorder="1" applyAlignment="1" applyProtection="1">
      <alignment vertical="center"/>
      <protection hidden="1"/>
    </xf>
    <xf numFmtId="0" fontId="31" fillId="16" borderId="0" xfId="0" applyFont="1" applyFill="1" applyAlignment="1" applyProtection="1">
      <alignment horizontal="right" vertical="center"/>
      <protection hidden="1"/>
    </xf>
    <xf numFmtId="0" fontId="29" fillId="16" borderId="0" xfId="0" applyFont="1" applyFill="1" applyAlignment="1" applyProtection="1">
      <alignment horizontal="center" vertical="center"/>
      <protection hidden="1"/>
    </xf>
    <xf numFmtId="0" fontId="31" fillId="16" borderId="0" xfId="0" applyFont="1" applyFill="1" applyProtection="1">
      <protection hidden="1"/>
    </xf>
    <xf numFmtId="0" fontId="29" fillId="16" borderId="0" xfId="0" applyFont="1" applyFill="1" applyAlignment="1" applyProtection="1">
      <alignment horizontal="center"/>
      <protection hidden="1"/>
    </xf>
    <xf numFmtId="0" fontId="36" fillId="16" borderId="5" xfId="0" applyFont="1" applyFill="1" applyBorder="1" applyAlignment="1" applyProtection="1">
      <alignment vertical="center"/>
      <protection hidden="1"/>
    </xf>
    <xf numFmtId="0" fontId="36" fillId="16" borderId="5" xfId="0" applyFont="1" applyFill="1" applyBorder="1" applyAlignment="1" applyProtection="1">
      <alignment horizontal="center"/>
      <protection hidden="1"/>
    </xf>
    <xf numFmtId="0" fontId="36" fillId="16" borderId="2" xfId="0" applyFont="1" applyFill="1" applyBorder="1" applyAlignment="1" applyProtection="1">
      <alignment vertical="center"/>
      <protection hidden="1"/>
    </xf>
    <xf numFmtId="0" fontId="29" fillId="16" borderId="15" xfId="0" applyFont="1" applyFill="1" applyBorder="1" applyAlignment="1" applyProtection="1">
      <alignment vertical="center"/>
      <protection hidden="1"/>
    </xf>
    <xf numFmtId="0" fontId="31" fillId="16" borderId="6" xfId="0" applyFont="1" applyFill="1" applyBorder="1" applyAlignment="1" applyProtection="1">
      <alignment vertical="center"/>
      <protection hidden="1"/>
    </xf>
    <xf numFmtId="0" fontId="29" fillId="16" borderId="6" xfId="0" applyFont="1" applyFill="1" applyBorder="1" applyAlignment="1" applyProtection="1">
      <alignment vertical="center"/>
      <protection hidden="1"/>
    </xf>
    <xf numFmtId="0" fontId="29" fillId="16" borderId="6" xfId="0" applyFont="1" applyFill="1" applyBorder="1" applyProtection="1">
      <protection hidden="1"/>
    </xf>
    <xf numFmtId="0" fontId="29" fillId="16" borderId="13" xfId="0" applyFont="1" applyFill="1" applyBorder="1" applyAlignment="1" applyProtection="1">
      <alignment vertical="center"/>
      <protection hidden="1"/>
    </xf>
    <xf numFmtId="0" fontId="31" fillId="16" borderId="0" xfId="0" applyFont="1" applyFill="1" applyAlignment="1" applyProtection="1">
      <alignment vertical="top"/>
      <protection hidden="1"/>
    </xf>
    <xf numFmtId="0" fontId="58" fillId="16" borderId="6" xfId="0" applyFont="1" applyFill="1" applyBorder="1" applyAlignment="1" applyProtection="1">
      <alignment horizontal="center"/>
      <protection hidden="1"/>
    </xf>
    <xf numFmtId="0" fontId="58" fillId="16" borderId="6" xfId="0" applyFont="1" applyFill="1" applyBorder="1" applyAlignment="1" applyProtection="1">
      <alignment vertical="center"/>
      <protection hidden="1"/>
    </xf>
    <xf numFmtId="0" fontId="3" fillId="16" borderId="1" xfId="0" applyFont="1" applyFill="1" applyBorder="1" applyAlignment="1" applyProtection="1">
      <alignment vertical="center"/>
      <protection hidden="1"/>
    </xf>
    <xf numFmtId="0" fontId="26" fillId="16" borderId="1" xfId="0" applyFont="1" applyFill="1" applyBorder="1" applyAlignment="1" applyProtection="1">
      <alignment vertical="center"/>
      <protection hidden="1"/>
    </xf>
    <xf numFmtId="0" fontId="51" fillId="16" borderId="4" xfId="0" applyFont="1" applyFill="1" applyBorder="1" applyAlignment="1" applyProtection="1">
      <alignment vertical="center"/>
      <protection hidden="1"/>
    </xf>
    <xf numFmtId="0" fontId="26" fillId="16" borderId="4" xfId="0" applyFont="1" applyFill="1" applyBorder="1" applyAlignment="1" applyProtection="1">
      <alignment vertical="center"/>
      <protection hidden="1"/>
    </xf>
    <xf numFmtId="0" fontId="59" fillId="16" borderId="0" xfId="0" applyFont="1" applyFill="1" applyAlignment="1" applyProtection="1">
      <alignment horizontal="center" vertical="center"/>
      <protection hidden="1"/>
    </xf>
    <xf numFmtId="0" fontId="60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horizontal="center" vertical="center"/>
      <protection hidden="1"/>
    </xf>
    <xf numFmtId="0" fontId="61" fillId="16" borderId="0" xfId="0" applyFont="1" applyFill="1" applyAlignment="1" applyProtection="1">
      <alignment horizontal="right" vertical="center"/>
      <protection hidden="1"/>
    </xf>
    <xf numFmtId="0" fontId="61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center" vertical="center"/>
      <protection hidden="1"/>
    </xf>
    <xf numFmtId="0" fontId="62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vertical="center"/>
      <protection hidden="1"/>
    </xf>
    <xf numFmtId="0" fontId="62" fillId="16" borderId="0" xfId="0" applyFont="1" applyFill="1" applyAlignment="1" applyProtection="1">
      <alignment horizontal="right" vertical="center"/>
      <protection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63" fillId="6" borderId="0" xfId="0" applyFont="1" applyFill="1" applyAlignment="1" applyProtection="1">
      <alignment horizontal="center" vertical="center"/>
      <protection hidden="1"/>
    </xf>
    <xf numFmtId="0" fontId="34" fillId="16" borderId="0" xfId="0" applyFont="1" applyFill="1" applyAlignment="1" applyProtection="1">
      <alignment vertical="center"/>
      <protection hidden="1"/>
    </xf>
    <xf numFmtId="0" fontId="64" fillId="23" borderId="0" xfId="0" applyFont="1" applyFill="1" applyAlignment="1" applyProtection="1">
      <alignment horizontal="center" vertical="center"/>
      <protection hidden="1"/>
    </xf>
    <xf numFmtId="0" fontId="33" fillId="23" borderId="0" xfId="0" applyFont="1" applyFill="1" applyAlignment="1" applyProtection="1">
      <alignment vertical="center"/>
      <protection hidden="1"/>
    </xf>
    <xf numFmtId="0" fontId="26" fillId="23" borderId="0" xfId="0" applyFont="1" applyFill="1" applyAlignment="1" applyProtection="1">
      <alignment vertical="center"/>
      <protection hidden="1"/>
    </xf>
    <xf numFmtId="0" fontId="26" fillId="23" borderId="0" xfId="0" applyFont="1" applyFill="1" applyAlignment="1" applyProtection="1">
      <alignment horizontal="center" vertical="center"/>
      <protection hidden="1"/>
    </xf>
    <xf numFmtId="0" fontId="26" fillId="23" borderId="0" xfId="0" applyFont="1" applyFill="1" applyAlignment="1" applyProtection="1">
      <alignment horizontal="right" vertical="center"/>
      <protection hidden="1"/>
    </xf>
    <xf numFmtId="2" fontId="39" fillId="23" borderId="8" xfId="0" applyNumberFormat="1" applyFont="1" applyFill="1" applyBorder="1" applyAlignment="1" applyProtection="1">
      <alignment horizontal="center" vertical="center"/>
      <protection hidden="1"/>
    </xf>
    <xf numFmtId="2" fontId="39" fillId="23" borderId="8" xfId="11" applyNumberFormat="1" applyFont="1" applyFill="1" applyBorder="1" applyAlignment="1" applyProtection="1">
      <alignment horizontal="center" vertical="center"/>
      <protection hidden="1"/>
    </xf>
    <xf numFmtId="165" fontId="34" fillId="29" borderId="7" xfId="11" applyFont="1" applyFill="1" applyBorder="1" applyAlignment="1" applyProtection="1">
      <alignment vertical="center"/>
      <protection hidden="1"/>
    </xf>
    <xf numFmtId="0" fontId="29" fillId="16" borderId="0" xfId="0" applyFont="1" applyFill="1" applyAlignment="1" applyProtection="1">
      <alignment horizontal="left" vertical="center" wrapText="1"/>
      <protection hidden="1"/>
    </xf>
    <xf numFmtId="0" fontId="29" fillId="16" borderId="1" xfId="0" applyFont="1" applyFill="1" applyBorder="1"/>
    <xf numFmtId="0" fontId="29" fillId="16" borderId="0" xfId="0" applyFont="1" applyFill="1" applyAlignment="1">
      <alignment vertical="center"/>
    </xf>
    <xf numFmtId="0" fontId="29" fillId="16" borderId="4" xfId="0" applyFont="1" applyFill="1" applyBorder="1"/>
    <xf numFmtId="0" fontId="29" fillId="16" borderId="2" xfId="0" applyFont="1" applyFill="1" applyBorder="1"/>
    <xf numFmtId="0" fontId="29" fillId="16" borderId="5" xfId="0" applyFont="1" applyFill="1" applyBorder="1"/>
    <xf numFmtId="0" fontId="29" fillId="16" borderId="3" xfId="0" applyFont="1" applyFill="1" applyBorder="1"/>
    <xf numFmtId="0" fontId="39" fillId="14" borderId="9" xfId="0" applyFont="1" applyFill="1" applyBorder="1" applyAlignment="1">
      <alignment horizontal="center" vertical="center" wrapText="1"/>
    </xf>
    <xf numFmtId="0" fontId="39" fillId="14" borderId="13" xfId="0" applyFont="1" applyFill="1" applyBorder="1" applyAlignment="1">
      <alignment horizontal="center" vertical="center" wrapText="1"/>
    </xf>
    <xf numFmtId="0" fontId="29" fillId="30" borderId="11" xfId="0" applyFont="1" applyFill="1" applyBorder="1" applyAlignment="1">
      <alignment vertical="center"/>
    </xf>
    <xf numFmtId="0" fontId="29" fillId="30" borderId="4" xfId="0" applyFont="1" applyFill="1" applyBorder="1" applyAlignment="1">
      <alignment vertical="center"/>
    </xf>
    <xf numFmtId="0" fontId="29" fillId="30" borderId="4" xfId="2" applyNumberFormat="1" applyFont="1" applyFill="1" applyBorder="1" applyAlignment="1">
      <alignment vertical="center"/>
    </xf>
    <xf numFmtId="44" fontId="29" fillId="30" borderId="4" xfId="2" applyNumberFormat="1" applyFont="1" applyFill="1" applyBorder="1" applyAlignment="1">
      <alignment vertical="center"/>
    </xf>
    <xf numFmtId="4" fontId="29" fillId="30" borderId="4" xfId="2" applyNumberFormat="1" applyFont="1" applyFill="1" applyBorder="1" applyAlignment="1">
      <alignment vertical="center"/>
    </xf>
    <xf numFmtId="0" fontId="32" fillId="16" borderId="0" xfId="0" applyFont="1" applyFill="1" applyAlignment="1" applyProtection="1">
      <alignment vertical="center"/>
      <protection hidden="1"/>
    </xf>
    <xf numFmtId="4" fontId="34" fillId="16" borderId="0" xfId="0" applyNumberFormat="1" applyFont="1" applyFill="1" applyAlignment="1" applyProtection="1">
      <alignment vertical="center"/>
      <protection hidden="1"/>
    </xf>
    <xf numFmtId="167" fontId="34" fillId="16" borderId="0" xfId="0" applyNumberFormat="1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31" fillId="4" borderId="0" xfId="0" applyFont="1" applyFill="1" applyAlignment="1" applyProtection="1">
      <alignment vertical="top"/>
      <protection hidden="1"/>
    </xf>
    <xf numFmtId="170" fontId="25" fillId="4" borderId="8" xfId="5" applyNumberFormat="1" applyFont="1" applyFill="1" applyBorder="1" applyAlignment="1" applyProtection="1">
      <alignment horizontal="right" vertical="center"/>
      <protection locked="0"/>
    </xf>
    <xf numFmtId="170" fontId="25" fillId="4" borderId="8" xfId="5" applyNumberFormat="1" applyFont="1" applyFill="1" applyBorder="1" applyAlignment="1" applyProtection="1">
      <alignment vertical="center"/>
      <protection locked="0"/>
    </xf>
    <xf numFmtId="3" fontId="25" fillId="4" borderId="8" xfId="5" applyNumberFormat="1" applyFont="1" applyFill="1" applyBorder="1" applyAlignment="1" applyProtection="1">
      <alignment vertical="center"/>
      <protection locked="0"/>
    </xf>
    <xf numFmtId="4" fontId="36" fillId="0" borderId="0" xfId="0" applyNumberFormat="1" applyFont="1"/>
    <xf numFmtId="0" fontId="36" fillId="31" borderId="0" xfId="0" applyFont="1" applyFill="1" applyAlignment="1">
      <alignment horizontal="center" vertical="center"/>
    </xf>
    <xf numFmtId="0" fontId="29" fillId="16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29" fillId="16" borderId="0" xfId="0" applyFont="1" applyFill="1" applyAlignment="1" applyProtection="1">
      <alignment horizontal="right" vertical="center" wrapText="1" indent="1"/>
      <protection locked="0" hidden="1"/>
    </xf>
    <xf numFmtId="0" fontId="30" fillId="16" borderId="0" xfId="0" applyFont="1" applyFill="1" applyAlignment="1" applyProtection="1">
      <alignment horizontal="left" vertical="center"/>
      <protection hidden="1"/>
    </xf>
    <xf numFmtId="0" fontId="36" fillId="31" borderId="0" xfId="0" applyFont="1" applyFill="1" applyAlignment="1" applyProtection="1">
      <alignment horizontal="center" vertical="center"/>
      <protection hidden="1"/>
    </xf>
    <xf numFmtId="165" fontId="36" fillId="0" borderId="0" xfId="11" applyFont="1"/>
    <xf numFmtId="165" fontId="36" fillId="31" borderId="0" xfId="0" applyNumberFormat="1" applyFont="1" applyFill="1"/>
    <xf numFmtId="0" fontId="31" fillId="31" borderId="0" xfId="0" applyFont="1" applyFill="1" applyAlignment="1" applyProtection="1">
      <alignment vertical="center"/>
      <protection hidden="1"/>
    </xf>
    <xf numFmtId="0" fontId="3" fillId="31" borderId="0" xfId="0" applyFont="1" applyFill="1" applyAlignment="1" applyProtection="1">
      <alignment vertical="center"/>
      <protection hidden="1"/>
    </xf>
    <xf numFmtId="2" fontId="65" fillId="6" borderId="8" xfId="0" applyNumberFormat="1" applyFont="1" applyFill="1" applyBorder="1" applyAlignment="1" applyProtection="1">
      <alignment horizontal="center"/>
      <protection hidden="1"/>
    </xf>
    <xf numFmtId="2" fontId="36" fillId="6" borderId="8" xfId="0" applyNumberFormat="1" applyFont="1" applyFill="1" applyBorder="1" applyAlignment="1" applyProtection="1">
      <alignment horizontal="center"/>
      <protection hidden="1"/>
    </xf>
    <xf numFmtId="176" fontId="65" fillId="6" borderId="8" xfId="0" applyNumberFormat="1" applyFont="1" applyFill="1" applyBorder="1" applyAlignment="1" applyProtection="1">
      <alignment horizontal="center"/>
      <protection hidden="1"/>
    </xf>
    <xf numFmtId="176" fontId="36" fillId="6" borderId="8" xfId="0" applyNumberFormat="1" applyFont="1" applyFill="1" applyBorder="1" applyAlignment="1" applyProtection="1">
      <alignment horizontal="center"/>
      <protection hidden="1"/>
    </xf>
    <xf numFmtId="176" fontId="36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29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29" fillId="4" borderId="7" xfId="5" applyFont="1" applyFill="1" applyBorder="1" applyAlignment="1" applyProtection="1">
      <alignment vertical="center" shrinkToFit="1"/>
      <protection locked="0"/>
    </xf>
    <xf numFmtId="0" fontId="25" fillId="24" borderId="0" xfId="5" applyFont="1" applyFill="1" applyProtection="1"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0" fontId="25" fillId="4" borderId="8" xfId="5" applyFill="1" applyBorder="1" applyAlignment="1" applyProtection="1">
      <alignment horizontal="right" vertical="center" wrapText="1"/>
      <protection locked="0"/>
    </xf>
    <xf numFmtId="0" fontId="25" fillId="4" borderId="8" xfId="5" applyFill="1" applyBorder="1" applyAlignment="1" applyProtection="1">
      <alignment vertical="center"/>
      <protection locked="0"/>
    </xf>
    <xf numFmtId="3" fontId="25" fillId="4" borderId="8" xfId="5" applyNumberFormat="1" applyFill="1" applyBorder="1" applyAlignment="1" applyProtection="1">
      <alignment vertical="center"/>
      <protection locked="0"/>
    </xf>
    <xf numFmtId="170" fontId="25" fillId="4" borderId="8" xfId="5" applyNumberFormat="1" applyFill="1" applyBorder="1" applyAlignment="1" applyProtection="1">
      <alignment horizontal="right" vertical="center"/>
      <protection locked="0"/>
    </xf>
    <xf numFmtId="170" fontId="25" fillId="4" borderId="8" xfId="5" applyNumberFormat="1" applyFill="1" applyBorder="1" applyAlignment="1" applyProtection="1">
      <alignment vertical="center"/>
      <protection locked="0"/>
    </xf>
    <xf numFmtId="0" fontId="39" fillId="14" borderId="14" xfId="5" applyFont="1" applyFill="1" applyBorder="1" applyAlignment="1" applyProtection="1">
      <alignment vertical="center"/>
      <protection locked="0"/>
    </xf>
    <xf numFmtId="0" fontId="39" fillId="14" borderId="7" xfId="5" applyFont="1" applyFill="1" applyBorder="1" applyAlignment="1" applyProtection="1">
      <alignment vertical="center"/>
      <protection locked="0"/>
    </xf>
    <xf numFmtId="0" fontId="31" fillId="17" borderId="8" xfId="5" applyFont="1" applyFill="1" applyBorder="1" applyAlignment="1" applyProtection="1">
      <alignment horizontal="center" vertical="center"/>
      <protection locked="0"/>
    </xf>
    <xf numFmtId="0" fontId="41" fillId="16" borderId="10" xfId="5" applyFont="1" applyFill="1" applyBorder="1" applyAlignment="1" applyProtection="1">
      <alignment horizontal="center" vertical="center" wrapText="1"/>
      <protection locked="0"/>
    </xf>
    <xf numFmtId="0" fontId="29" fillId="16" borderId="12" xfId="5" quotePrefix="1" applyFont="1" applyFill="1" applyBorder="1" applyAlignment="1" applyProtection="1">
      <alignment horizontal="center" vertical="center"/>
      <protection locked="0"/>
    </xf>
    <xf numFmtId="44" fontId="24" fillId="16" borderId="8" xfId="4" applyFont="1" applyFill="1" applyBorder="1" applyAlignment="1" applyProtection="1">
      <alignment horizontal="left"/>
      <protection locked="0"/>
    </xf>
    <xf numFmtId="0" fontId="29" fillId="16" borderId="12" xfId="5" applyFont="1" applyFill="1" applyBorder="1" applyAlignment="1" applyProtection="1">
      <alignment horizontal="center" vertical="center"/>
      <protection locked="0"/>
    </xf>
    <xf numFmtId="0" fontId="29" fillId="14" borderId="12" xfId="0" applyFont="1" applyFill="1" applyBorder="1" applyAlignment="1" applyProtection="1">
      <alignment vertical="center"/>
      <protection locked="0"/>
    </xf>
    <xf numFmtId="0" fontId="39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41" fillId="16" borderId="12" xfId="5" applyFont="1" applyFill="1" applyBorder="1" applyAlignment="1" applyProtection="1">
      <alignment vertical="center" wrapText="1"/>
      <protection locked="0"/>
    </xf>
    <xf numFmtId="0" fontId="41" fillId="16" borderId="8" xfId="5" applyFont="1" applyFill="1" applyBorder="1" applyAlignment="1" applyProtection="1">
      <alignment horizontal="center" vertical="center" wrapText="1"/>
      <protection locked="0"/>
    </xf>
    <xf numFmtId="0" fontId="29" fillId="16" borderId="12" xfId="5" applyFont="1" applyFill="1" applyBorder="1" applyAlignment="1" applyProtection="1">
      <alignment horizontal="center" vertical="center" wrapText="1"/>
      <protection locked="0"/>
    </xf>
    <xf numFmtId="165" fontId="65" fillId="31" borderId="8" xfId="11" applyFont="1" applyFill="1" applyBorder="1" applyAlignment="1" applyProtection="1">
      <alignment horizontal="center"/>
      <protection hidden="1"/>
    </xf>
    <xf numFmtId="44" fontId="1" fillId="4" borderId="8" xfId="4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10" fontId="25" fillId="4" borderId="8" xfId="5" applyNumberFormat="1" applyFill="1" applyBorder="1" applyAlignment="1" applyProtection="1">
      <alignment vertical="center"/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0" fontId="25" fillId="24" borderId="0" xfId="5" applyFill="1" applyAlignment="1" applyProtection="1">
      <alignment vertical="center"/>
      <protection locked="0"/>
    </xf>
    <xf numFmtId="4" fontId="25" fillId="4" borderId="8" xfId="5" applyNumberFormat="1" applyFill="1" applyBorder="1" applyAlignment="1" applyProtection="1">
      <alignment vertical="center"/>
      <protection locked="0"/>
    </xf>
    <xf numFmtId="2" fontId="36" fillId="0" borderId="0" xfId="0" applyNumberFormat="1" applyFont="1" applyAlignment="1" applyProtection="1">
      <alignment vertical="center"/>
      <protection hidden="1"/>
    </xf>
    <xf numFmtId="3" fontId="25" fillId="0" borderId="8" xfId="5" quotePrefix="1" applyNumberFormat="1" applyFont="1" applyBorder="1" applyAlignment="1" applyProtection="1">
      <alignment horizontal="right" vertical="center"/>
      <protection locked="0"/>
    </xf>
    <xf numFmtId="3" fontId="25" fillId="0" borderId="8" xfId="5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3" fontId="25" fillId="4" borderId="8" xfId="5" applyNumberFormat="1" applyFont="1" applyFill="1" applyBorder="1" applyAlignment="1" applyProtection="1">
      <alignment horizontal="right"/>
      <protection locked="0"/>
    </xf>
    <xf numFmtId="4" fontId="25" fillId="4" borderId="7" xfId="5" applyNumberFormat="1" applyFont="1" applyFill="1" applyBorder="1" applyAlignment="1" applyProtection="1">
      <alignment horizontal="right"/>
      <protection locked="0"/>
    </xf>
    <xf numFmtId="3" fontId="25" fillId="0" borderId="8" xfId="5" applyNumberFormat="1" applyFont="1" applyBorder="1" applyAlignment="1" applyProtection="1">
      <alignment horizontal="right" vertical="center"/>
      <protection locked="0"/>
    </xf>
    <xf numFmtId="0" fontId="25" fillId="4" borderId="8" xfId="5" applyFont="1" applyFill="1" applyBorder="1" applyAlignment="1" applyProtection="1">
      <alignment vertical="center"/>
      <protection locked="0"/>
    </xf>
    <xf numFmtId="4" fontId="25" fillId="4" borderId="8" xfId="5" applyNumberFormat="1" applyFont="1" applyFill="1" applyBorder="1" applyAlignment="1" applyProtection="1">
      <alignment vertical="center"/>
      <protection locked="0"/>
    </xf>
    <xf numFmtId="4" fontId="25" fillId="4" borderId="7" xfId="5" applyNumberFormat="1" applyFont="1" applyFill="1" applyBorder="1" applyAlignment="1" applyProtection="1">
      <alignment horizontal="right"/>
      <protection locked="0"/>
    </xf>
    <xf numFmtId="3" fontId="25" fillId="4" borderId="8" xfId="5" applyNumberFormat="1" applyFont="1" applyFill="1" applyBorder="1" applyAlignment="1" applyProtection="1">
      <alignment horizontal="right"/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4" fontId="25" fillId="4" borderId="8" xfId="5" applyNumberFormat="1" applyFont="1" applyFill="1" applyBorder="1" applyAlignment="1" applyProtection="1">
      <alignment vertical="center"/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4" fontId="40" fillId="0" borderId="7" xfId="5" applyNumberFormat="1" applyFont="1" applyBorder="1" applyAlignment="1" applyProtection="1">
      <alignment vertical="center"/>
      <protection locked="0"/>
    </xf>
    <xf numFmtId="4" fontId="25" fillId="4" borderId="7" xfId="5" applyNumberFormat="1" applyFont="1" applyFill="1" applyBorder="1" applyAlignment="1" applyProtection="1">
      <alignment horizontal="right"/>
      <protection locked="0"/>
    </xf>
    <xf numFmtId="3" fontId="25" fillId="4" borderId="8" xfId="5" applyNumberFormat="1" applyFont="1" applyFill="1" applyBorder="1" applyAlignment="1" applyProtection="1">
      <alignment horizontal="right"/>
      <protection locked="0"/>
    </xf>
    <xf numFmtId="0" fontId="23" fillId="2" borderId="16" xfId="0" applyFont="1" applyFill="1" applyBorder="1" applyAlignment="1">
      <alignment horizontal="center" vertical="top"/>
    </xf>
    <xf numFmtId="0" fontId="23" fillId="31" borderId="16" xfId="0" applyFont="1" applyFill="1" applyBorder="1" applyAlignment="1">
      <alignment horizontal="center" vertical="top"/>
    </xf>
    <xf numFmtId="165" fontId="66" fillId="4" borderId="8" xfId="11" applyFont="1" applyFill="1" applyBorder="1" applyAlignment="1" applyProtection="1">
      <alignment horizontal="left"/>
      <protection locked="0"/>
    </xf>
    <xf numFmtId="0" fontId="25" fillId="6" borderId="3" xfId="5" applyFont="1" applyFill="1" applyBorder="1" applyAlignment="1">
      <alignment vertical="center"/>
    </xf>
    <xf numFmtId="165" fontId="66" fillId="4" borderId="10" xfId="11" applyFont="1" applyFill="1" applyBorder="1" applyAlignment="1" applyProtection="1">
      <alignment horizontal="left"/>
      <protection locked="0"/>
    </xf>
    <xf numFmtId="165" fontId="36" fillId="31" borderId="8" xfId="11" applyFont="1" applyFill="1" applyBorder="1" applyAlignment="1" applyProtection="1">
      <alignment horizontal="center"/>
      <protection hidden="1"/>
    </xf>
    <xf numFmtId="0" fontId="36" fillId="31" borderId="8" xfId="0" applyFont="1" applyFill="1" applyBorder="1" applyAlignment="1" applyProtection="1">
      <alignment vertical="center"/>
      <protection hidden="1"/>
    </xf>
    <xf numFmtId="0" fontId="36" fillId="31" borderId="9" xfId="0" applyFont="1" applyFill="1" applyBorder="1" applyAlignment="1" applyProtection="1">
      <alignment vertical="center"/>
      <protection hidden="1"/>
    </xf>
    <xf numFmtId="165" fontId="36" fillId="31" borderId="9" xfId="11" applyFont="1" applyFill="1" applyBorder="1" applyAlignment="1" applyProtection="1">
      <alignment horizontal="center"/>
      <protection hidden="1"/>
    </xf>
    <xf numFmtId="0" fontId="36" fillId="6" borderId="10" xfId="0" applyFont="1" applyFill="1" applyBorder="1" applyAlignment="1" applyProtection="1">
      <alignment vertical="center"/>
      <protection hidden="1"/>
    </xf>
    <xf numFmtId="165" fontId="36" fillId="6" borderId="10" xfId="11" applyFont="1" applyFill="1" applyBorder="1" applyAlignment="1" applyProtection="1">
      <alignment horizontal="center"/>
      <protection hidden="1"/>
    </xf>
    <xf numFmtId="1" fontId="36" fillId="6" borderId="17" xfId="0" applyNumberFormat="1" applyFont="1" applyFill="1" applyBorder="1" applyAlignment="1" applyProtection="1">
      <alignment horizontal="center" vertical="center"/>
      <protection hidden="1"/>
    </xf>
    <xf numFmtId="1" fontId="36" fillId="6" borderId="18" xfId="0" applyNumberFormat="1" applyFont="1" applyFill="1" applyBorder="1" applyAlignment="1" applyProtection="1">
      <alignment horizontal="center" vertical="center"/>
      <protection hidden="1"/>
    </xf>
    <xf numFmtId="0" fontId="36" fillId="6" borderId="19" xfId="0" applyFont="1" applyFill="1" applyBorder="1" applyAlignment="1" applyProtection="1">
      <alignment horizontal="center" vertical="center"/>
      <protection hidden="1"/>
    </xf>
    <xf numFmtId="0" fontId="36" fillId="6" borderId="19" xfId="0" applyFont="1" applyFill="1" applyBorder="1" applyAlignment="1" applyProtection="1">
      <alignment vertical="center"/>
      <protection hidden="1"/>
    </xf>
    <xf numFmtId="165" fontId="36" fillId="6" borderId="19" xfId="11" applyFont="1" applyFill="1" applyBorder="1" applyAlignment="1" applyProtection="1">
      <alignment horizontal="center"/>
      <protection hidden="1"/>
    </xf>
    <xf numFmtId="165" fontId="36" fillId="6" borderId="20" xfId="11" applyFont="1" applyFill="1" applyBorder="1" applyAlignment="1" applyProtection="1">
      <alignment horizontal="center"/>
      <protection hidden="1"/>
    </xf>
    <xf numFmtId="165" fontId="36" fillId="6" borderId="21" xfId="11" applyFont="1" applyFill="1" applyBorder="1" applyAlignment="1" applyProtection="1">
      <alignment horizontal="center"/>
      <protection hidden="1"/>
    </xf>
    <xf numFmtId="165" fontId="36" fillId="31" borderId="21" xfId="11" applyFont="1" applyFill="1" applyBorder="1" applyAlignment="1" applyProtection="1">
      <alignment horizontal="center"/>
      <protection hidden="1"/>
    </xf>
    <xf numFmtId="1" fontId="36" fillId="6" borderId="22" xfId="0" applyNumberFormat="1" applyFont="1" applyFill="1" applyBorder="1" applyAlignment="1" applyProtection="1">
      <alignment horizontal="center" vertical="center"/>
      <protection hidden="1"/>
    </xf>
    <xf numFmtId="1" fontId="36" fillId="6" borderId="23" xfId="0" applyNumberFormat="1" applyFont="1" applyFill="1" applyBorder="1" applyAlignment="1" applyProtection="1">
      <alignment horizontal="center" vertical="center"/>
      <protection hidden="1"/>
    </xf>
    <xf numFmtId="0" fontId="36" fillId="6" borderId="24" xfId="0" applyFont="1" applyFill="1" applyBorder="1" applyAlignment="1" applyProtection="1">
      <alignment horizontal="center" vertical="center"/>
      <protection hidden="1"/>
    </xf>
    <xf numFmtId="0" fontId="36" fillId="6" borderId="24" xfId="0" applyFont="1" applyFill="1" applyBorder="1" applyAlignment="1" applyProtection="1">
      <alignment vertical="center"/>
      <protection hidden="1"/>
    </xf>
    <xf numFmtId="0" fontId="25" fillId="6" borderId="7" xfId="5" applyFont="1" applyFill="1" applyBorder="1" applyAlignment="1">
      <alignment vertical="center" wrapText="1"/>
    </xf>
    <xf numFmtId="0" fontId="25" fillId="16" borderId="7" xfId="5" applyFont="1" applyFill="1" applyBorder="1" applyAlignment="1">
      <alignment vertical="center" wrapText="1"/>
    </xf>
    <xf numFmtId="0" fontId="36" fillId="6" borderId="10" xfId="0" applyFont="1" applyFill="1" applyBorder="1" applyAlignment="1" applyProtection="1">
      <alignment horizontal="center" vertical="center"/>
      <protection hidden="1"/>
    </xf>
    <xf numFmtId="0" fontId="25" fillId="16" borderId="7" xfId="5" applyFont="1" applyFill="1" applyBorder="1" applyAlignment="1">
      <alignment vertical="center" wrapText="1"/>
    </xf>
    <xf numFmtId="0" fontId="36" fillId="6" borderId="9" xfId="0" applyFont="1" applyFill="1" applyBorder="1" applyAlignment="1" applyProtection="1">
      <alignment vertical="center"/>
      <protection hidden="1"/>
    </xf>
    <xf numFmtId="165" fontId="36" fillId="31" borderId="25" xfId="11" applyFont="1" applyFill="1" applyBorder="1" applyAlignment="1" applyProtection="1">
      <alignment horizontal="center"/>
      <protection hidden="1"/>
    </xf>
    <xf numFmtId="165" fontId="36" fillId="0" borderId="26" xfId="0" applyNumberFormat="1" applyFont="1" applyBorder="1"/>
    <xf numFmtId="165" fontId="36" fillId="0" borderId="27" xfId="0" applyNumberFormat="1" applyFont="1" applyBorder="1"/>
    <xf numFmtId="165" fontId="36" fillId="0" borderId="28" xfId="0" applyNumberFormat="1" applyFont="1" applyBorder="1"/>
    <xf numFmtId="165" fontId="36" fillId="6" borderId="24" xfId="11" applyFont="1" applyFill="1" applyBorder="1" applyAlignment="1" applyProtection="1">
      <alignment horizontal="center"/>
      <protection hidden="1"/>
    </xf>
    <xf numFmtId="0" fontId="36" fillId="0" borderId="29" xfId="0" applyFont="1" applyBorder="1"/>
    <xf numFmtId="0" fontId="36" fillId="0" borderId="30" xfId="0" applyFont="1" applyBorder="1"/>
    <xf numFmtId="0" fontId="36" fillId="32" borderId="8" xfId="0" applyFont="1" applyFill="1" applyBorder="1" applyAlignment="1" applyProtection="1">
      <alignment vertical="center"/>
      <protection hidden="1"/>
    </xf>
    <xf numFmtId="165" fontId="36" fillId="32" borderId="8" xfId="11" applyFont="1" applyFill="1" applyBorder="1" applyAlignment="1" applyProtection="1">
      <alignment horizontal="center"/>
      <protection hidden="1"/>
    </xf>
    <xf numFmtId="165" fontId="36" fillId="32" borderId="12" xfId="0" applyNumberFormat="1" applyFont="1" applyFill="1" applyBorder="1" applyAlignment="1" applyProtection="1">
      <alignment horizontal="center" vertical="center"/>
      <protection hidden="1"/>
    </xf>
    <xf numFmtId="0" fontId="36" fillId="10" borderId="9" xfId="0" applyFont="1" applyFill="1" applyBorder="1" applyAlignment="1" applyProtection="1">
      <alignment vertical="center"/>
      <protection hidden="1"/>
    </xf>
    <xf numFmtId="0" fontId="36" fillId="10" borderId="15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36" fillId="6" borderId="31" xfId="0" applyFont="1" applyFill="1" applyBorder="1" applyAlignment="1" applyProtection="1">
      <alignment horizontal="center" vertical="center"/>
      <protection hidden="1"/>
    </xf>
    <xf numFmtId="0" fontId="36" fillId="6" borderId="20" xfId="0" applyFont="1" applyFill="1" applyBorder="1" applyAlignment="1" applyProtection="1">
      <alignment horizontal="center" vertical="center"/>
      <protection hidden="1"/>
    </xf>
    <xf numFmtId="0" fontId="36" fillId="6" borderId="21" xfId="0" applyFont="1" applyFill="1" applyBorder="1" applyAlignment="1" applyProtection="1">
      <alignment horizontal="center" vertical="center"/>
      <protection hidden="1"/>
    </xf>
    <xf numFmtId="165" fontId="36" fillId="32" borderId="21" xfId="0" applyNumberFormat="1" applyFont="1" applyFill="1" applyBorder="1" applyAlignment="1" applyProtection="1">
      <alignment horizontal="center" vertical="center"/>
      <protection hidden="1"/>
    </xf>
    <xf numFmtId="0" fontId="36" fillId="10" borderId="21" xfId="0" applyFont="1" applyFill="1" applyBorder="1" applyAlignment="1" applyProtection="1">
      <alignment horizontal="center" vertical="center"/>
      <protection hidden="1"/>
    </xf>
    <xf numFmtId="0" fontId="36" fillId="10" borderId="24" xfId="0" applyFont="1" applyFill="1" applyBorder="1" applyAlignment="1" applyProtection="1">
      <alignment vertical="center"/>
      <protection hidden="1"/>
    </xf>
    <xf numFmtId="0" fontId="36" fillId="10" borderId="32" xfId="0" applyFont="1" applyFill="1" applyBorder="1" applyAlignment="1" applyProtection="1">
      <alignment horizontal="center" vertical="center"/>
      <protection hidden="1"/>
    </xf>
    <xf numFmtId="0" fontId="36" fillId="10" borderId="33" xfId="0" applyFont="1" applyFill="1" applyBorder="1" applyAlignment="1" applyProtection="1">
      <alignment horizontal="center" vertical="center"/>
      <protection hidden="1"/>
    </xf>
    <xf numFmtId="165" fontId="36" fillId="32" borderId="0" xfId="0" applyNumberFormat="1" applyFont="1" applyFill="1"/>
    <xf numFmtId="0" fontId="36" fillId="27" borderId="0" xfId="0" applyFont="1" applyFill="1"/>
    <xf numFmtId="0" fontId="36" fillId="27" borderId="0" xfId="0" applyFont="1" applyFill="1" applyAlignment="1" applyProtection="1">
      <alignment vertical="center"/>
      <protection hidden="1"/>
    </xf>
    <xf numFmtId="165" fontId="36" fillId="27" borderId="0" xfId="11" applyFont="1" applyFill="1" applyAlignment="1" applyProtection="1">
      <alignment vertical="center"/>
      <protection hidden="1"/>
    </xf>
    <xf numFmtId="0" fontId="36" fillId="27" borderId="10" xfId="0" applyFont="1" applyFill="1" applyBorder="1" applyAlignment="1" applyProtection="1">
      <alignment horizontal="center" vertical="center"/>
      <protection hidden="1"/>
    </xf>
    <xf numFmtId="165" fontId="36" fillId="27" borderId="8" xfId="11" applyFont="1" applyFill="1" applyBorder="1" applyAlignment="1" applyProtection="1">
      <alignment horizontal="center"/>
      <protection hidden="1"/>
    </xf>
    <xf numFmtId="165" fontId="65" fillId="27" borderId="8" xfId="11" applyFont="1" applyFill="1" applyBorder="1" applyAlignment="1" applyProtection="1">
      <alignment horizontal="center"/>
      <protection hidden="1"/>
    </xf>
    <xf numFmtId="0" fontId="23" fillId="27" borderId="16" xfId="0" applyFont="1" applyFill="1" applyBorder="1" applyAlignment="1">
      <alignment horizontal="center" vertical="top"/>
    </xf>
    <xf numFmtId="165" fontId="36" fillId="27" borderId="9" xfId="11" applyFont="1" applyFill="1" applyBorder="1" applyAlignment="1" applyProtection="1">
      <alignment horizontal="center"/>
      <protection hidden="1"/>
    </xf>
    <xf numFmtId="165" fontId="36" fillId="27" borderId="19" xfId="11" applyFont="1" applyFill="1" applyBorder="1" applyAlignment="1" applyProtection="1">
      <alignment horizontal="center"/>
      <protection hidden="1"/>
    </xf>
    <xf numFmtId="165" fontId="36" fillId="27" borderId="24" xfId="11" applyFont="1" applyFill="1" applyBorder="1" applyAlignment="1" applyProtection="1">
      <alignment horizontal="center"/>
      <protection hidden="1"/>
    </xf>
    <xf numFmtId="165" fontId="36" fillId="27" borderId="10" xfId="11" applyFont="1" applyFill="1" applyBorder="1" applyAlignment="1" applyProtection="1">
      <alignment horizontal="center"/>
      <protection hidden="1"/>
    </xf>
    <xf numFmtId="0" fontId="36" fillId="27" borderId="8" xfId="0" applyFont="1" applyFill="1" applyBorder="1" applyAlignment="1" applyProtection="1">
      <alignment vertical="center"/>
      <protection hidden="1"/>
    </xf>
    <xf numFmtId="177" fontId="36" fillId="8" borderId="10" xfId="0" applyNumberFormat="1" applyFont="1" applyFill="1" applyBorder="1" applyAlignment="1" applyProtection="1">
      <alignment vertical="center"/>
      <protection hidden="1"/>
    </xf>
    <xf numFmtId="165" fontId="36" fillId="32" borderId="8" xfId="0" applyNumberFormat="1" applyFont="1" applyFill="1" applyBorder="1" applyAlignment="1" applyProtection="1">
      <alignment vertical="center"/>
      <protection hidden="1"/>
    </xf>
    <xf numFmtId="0" fontId="29" fillId="16" borderId="14" xfId="0" applyFont="1" applyFill="1" applyBorder="1" applyAlignment="1" applyProtection="1">
      <alignment horizontal="center" vertical="center"/>
      <protection hidden="1"/>
    </xf>
    <xf numFmtId="0" fontId="29" fillId="16" borderId="7" xfId="0" applyFont="1" applyFill="1" applyBorder="1" applyAlignment="1" applyProtection="1">
      <alignment horizontal="center" vertical="center"/>
      <protection hidden="1"/>
    </xf>
    <xf numFmtId="0" fontId="29" fillId="16" borderId="0" xfId="0" applyFont="1" applyFill="1" applyAlignment="1" applyProtection="1">
      <alignment horizontal="left" vertical="center" wrapText="1" indent="1"/>
      <protection hidden="1"/>
    </xf>
    <xf numFmtId="0" fontId="29" fillId="16" borderId="0" xfId="0" applyFont="1" applyFill="1" applyAlignment="1" applyProtection="1">
      <alignment horizontal="left" vertical="center" wrapText="1"/>
      <protection hidden="1"/>
    </xf>
    <xf numFmtId="0" fontId="29" fillId="0" borderId="8" xfId="0" applyFont="1" applyBorder="1" applyAlignment="1" applyProtection="1">
      <alignment horizontal="left" vertical="center"/>
      <protection locked="0" hidden="1"/>
    </xf>
    <xf numFmtId="2" fontId="39" fillId="23" borderId="8" xfId="11" applyNumberFormat="1" applyFont="1" applyFill="1" applyBorder="1" applyAlignment="1" applyProtection="1">
      <alignment horizontal="center" vertical="center"/>
      <protection hidden="1"/>
    </xf>
    <xf numFmtId="4" fontId="33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33" fillId="19" borderId="14" xfId="0" applyNumberFormat="1" applyFont="1" applyFill="1" applyBorder="1" applyAlignment="1" applyProtection="1">
      <alignment horizontal="left" vertical="center"/>
      <protection hidden="1"/>
    </xf>
    <xf numFmtId="0" fontId="33" fillId="19" borderId="12" xfId="0" applyFont="1" applyFill="1" applyBorder="1" applyAlignment="1" applyProtection="1">
      <alignment horizontal="left" vertical="center" wrapText="1"/>
      <protection hidden="1"/>
    </xf>
    <xf numFmtId="0" fontId="33" fillId="19" borderId="14" xfId="0" applyFont="1" applyFill="1" applyBorder="1" applyAlignment="1" applyProtection="1">
      <alignment horizontal="left" vertical="center"/>
      <protection hidden="1"/>
    </xf>
    <xf numFmtId="0" fontId="38" fillId="26" borderId="14" xfId="0" applyFont="1" applyFill="1" applyBorder="1" applyAlignment="1" applyProtection="1">
      <alignment horizontal="center" vertical="center"/>
      <protection hidden="1"/>
    </xf>
    <xf numFmtId="0" fontId="33" fillId="23" borderId="15" xfId="0" applyFont="1" applyFill="1" applyBorder="1" applyAlignment="1" applyProtection="1">
      <alignment horizontal="center" vertical="center" wrapText="1"/>
      <protection hidden="1"/>
    </xf>
    <xf numFmtId="0" fontId="33" fillId="23" borderId="6" xfId="0" applyFont="1" applyFill="1" applyBorder="1" applyAlignment="1" applyProtection="1">
      <alignment horizontal="center" vertical="center" wrapText="1"/>
      <protection hidden="1"/>
    </xf>
    <xf numFmtId="0" fontId="33" fillId="23" borderId="13" xfId="0" applyFont="1" applyFill="1" applyBorder="1" applyAlignment="1" applyProtection="1">
      <alignment horizontal="center" vertical="center" wrapText="1"/>
      <protection hidden="1"/>
    </xf>
    <xf numFmtId="0" fontId="33" fillId="23" borderId="2" xfId="0" applyFont="1" applyFill="1" applyBorder="1" applyAlignment="1" applyProtection="1">
      <alignment horizontal="center" vertical="center" wrapText="1"/>
      <protection hidden="1"/>
    </xf>
    <xf numFmtId="0" fontId="33" fillId="23" borderId="5" xfId="0" applyFont="1" applyFill="1" applyBorder="1" applyAlignment="1" applyProtection="1">
      <alignment horizontal="center" vertical="center" wrapText="1"/>
      <protection hidden="1"/>
    </xf>
    <xf numFmtId="0" fontId="33" fillId="23" borderId="3" xfId="0" applyFont="1" applyFill="1" applyBorder="1" applyAlignment="1" applyProtection="1">
      <alignment horizontal="center" vertical="center" wrapText="1"/>
      <protection hidden="1"/>
    </xf>
    <xf numFmtId="165" fontId="34" fillId="29" borderId="14" xfId="11" applyFont="1" applyFill="1" applyBorder="1" applyAlignment="1" applyProtection="1">
      <alignment horizontal="center" vertical="center"/>
      <protection hidden="1"/>
    </xf>
    <xf numFmtId="165" fontId="34" fillId="29" borderId="12" xfId="11" applyFont="1" applyFill="1" applyBorder="1" applyAlignment="1" applyProtection="1">
      <alignment horizontal="center" vertical="center"/>
      <protection hidden="1"/>
    </xf>
    <xf numFmtId="4" fontId="4" fillId="24" borderId="5" xfId="1" applyNumberFormat="1" applyFill="1" applyBorder="1" applyAlignment="1" applyProtection="1">
      <alignment horizontal="center" vertical="center"/>
      <protection hidden="1"/>
    </xf>
    <xf numFmtId="0" fontId="29" fillId="4" borderId="0" xfId="0" applyFont="1" applyFill="1" applyAlignment="1" applyProtection="1">
      <alignment horizontal="left"/>
      <protection hidden="1"/>
    </xf>
    <xf numFmtId="0" fontId="29" fillId="4" borderId="0" xfId="0" applyFont="1" applyFill="1" applyAlignment="1" applyProtection="1">
      <alignment horizontal="center"/>
      <protection hidden="1"/>
    </xf>
    <xf numFmtId="0" fontId="31" fillId="4" borderId="0" xfId="0" applyFont="1" applyFill="1" applyAlignment="1" applyProtection="1">
      <alignment horizontal="left" vertical="center"/>
      <protection hidden="1"/>
    </xf>
    <xf numFmtId="0" fontId="31" fillId="4" borderId="0" xfId="0" applyFont="1" applyFill="1" applyAlignment="1" applyProtection="1">
      <alignment horizontal="left"/>
      <protection hidden="1"/>
    </xf>
    <xf numFmtId="0" fontId="31" fillId="4" borderId="0" xfId="0" applyFont="1" applyFill="1" applyAlignment="1" applyProtection="1">
      <alignment horizontal="left" vertical="top"/>
      <protection hidden="1"/>
    </xf>
    <xf numFmtId="0" fontId="29" fillId="4" borderId="0" xfId="0" applyFont="1" applyFill="1" applyAlignment="1" applyProtection="1">
      <alignment horizontal="right" vertical="center"/>
      <protection hidden="1"/>
    </xf>
    <xf numFmtId="0" fontId="29" fillId="16" borderId="0" xfId="0" applyFont="1" applyFill="1" applyAlignment="1" applyProtection="1">
      <alignment horizontal="right" vertical="center" wrapText="1" indent="1"/>
      <protection hidden="1"/>
    </xf>
    <xf numFmtId="9" fontId="39" fillId="23" borderId="10" xfId="6" applyFont="1" applyFill="1" applyBorder="1" applyAlignment="1" applyProtection="1">
      <alignment horizontal="center" vertical="center"/>
      <protection hidden="1"/>
    </xf>
    <xf numFmtId="4" fontId="33" fillId="23" borderId="15" xfId="0" applyNumberFormat="1" applyFont="1" applyFill="1" applyBorder="1" applyAlignment="1" applyProtection="1">
      <alignment horizontal="left" vertical="center"/>
      <protection hidden="1"/>
    </xf>
    <xf numFmtId="4" fontId="33" fillId="23" borderId="6" xfId="0" applyNumberFormat="1" applyFont="1" applyFill="1" applyBorder="1" applyAlignment="1" applyProtection="1">
      <alignment horizontal="left" vertical="center"/>
      <protection hidden="1"/>
    </xf>
    <xf numFmtId="4" fontId="33" fillId="23" borderId="13" xfId="0" applyNumberFormat="1" applyFont="1" applyFill="1" applyBorder="1" applyAlignment="1" applyProtection="1">
      <alignment horizontal="left" vertical="center"/>
      <protection hidden="1"/>
    </xf>
    <xf numFmtId="4" fontId="33" fillId="23" borderId="2" xfId="0" applyNumberFormat="1" applyFont="1" applyFill="1" applyBorder="1" applyAlignment="1" applyProtection="1">
      <alignment horizontal="left" vertical="center"/>
      <protection hidden="1"/>
    </xf>
    <xf numFmtId="4" fontId="33" fillId="23" borderId="5" xfId="0" applyNumberFormat="1" applyFont="1" applyFill="1" applyBorder="1" applyAlignment="1" applyProtection="1">
      <alignment horizontal="left" vertical="center"/>
      <protection hidden="1"/>
    </xf>
    <xf numFmtId="4" fontId="33" fillId="23" borderId="3" xfId="0" applyNumberFormat="1" applyFont="1" applyFill="1" applyBorder="1" applyAlignment="1" applyProtection="1">
      <alignment horizontal="left" vertical="center"/>
      <protection hidden="1"/>
    </xf>
    <xf numFmtId="164" fontId="34" fillId="29" borderId="6" xfId="2" applyFont="1" applyFill="1" applyBorder="1" applyAlignment="1" applyProtection="1">
      <alignment horizontal="center" vertical="center"/>
      <protection hidden="1"/>
    </xf>
    <xf numFmtId="164" fontId="34" fillId="29" borderId="13" xfId="2" applyFont="1" applyFill="1" applyBorder="1" applyAlignment="1" applyProtection="1">
      <alignment horizontal="center" vertical="center"/>
      <protection hidden="1"/>
    </xf>
    <xf numFmtId="164" fontId="34" fillId="29" borderId="5" xfId="2" applyFont="1" applyFill="1" applyBorder="1" applyAlignment="1" applyProtection="1">
      <alignment horizontal="center" vertical="center"/>
      <protection hidden="1"/>
    </xf>
    <xf numFmtId="164" fontId="34" fillId="29" borderId="3" xfId="2" applyFont="1" applyFill="1" applyBorder="1" applyAlignment="1" applyProtection="1">
      <alignment horizontal="center" vertical="center"/>
      <protection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29" fillId="16" borderId="0" xfId="0" applyFont="1" applyFill="1" applyAlignment="1" applyProtection="1">
      <alignment horizontal="center" vertical="center"/>
      <protection hidden="1"/>
    </xf>
    <xf numFmtId="0" fontId="29" fillId="4" borderId="8" xfId="0" applyFont="1" applyFill="1" applyBorder="1" applyAlignment="1" applyProtection="1">
      <alignment horizontal="left"/>
      <protection locked="0"/>
    </xf>
    <xf numFmtId="174" fontId="29" fillId="0" borderId="9" xfId="0" applyNumberFormat="1" applyFont="1" applyBorder="1" applyAlignment="1" applyProtection="1">
      <alignment horizontal="left" vertical="center"/>
      <protection locked="0" hidden="1"/>
    </xf>
    <xf numFmtId="0" fontId="67" fillId="0" borderId="8" xfId="1" applyFont="1" applyFill="1" applyBorder="1" applyAlignment="1" applyProtection="1">
      <alignment horizontal="left" vertical="center"/>
      <protection locked="0" hidden="1"/>
    </xf>
    <xf numFmtId="175" fontId="29" fillId="0" borderId="8" xfId="0" applyNumberFormat="1" applyFont="1" applyBorder="1" applyAlignment="1" applyProtection="1">
      <alignment horizontal="center" vertical="center"/>
      <protection locked="0" hidden="1"/>
    </xf>
    <xf numFmtId="0" fontId="33" fillId="23" borderId="12" xfId="0" applyFont="1" applyFill="1" applyBorder="1" applyAlignment="1" applyProtection="1">
      <alignment horizontal="left" vertical="center"/>
      <protection hidden="1"/>
    </xf>
    <xf numFmtId="0" fontId="33" fillId="23" borderId="14" xfId="0" applyFont="1" applyFill="1" applyBorder="1" applyAlignment="1" applyProtection="1">
      <alignment horizontal="left" vertical="center"/>
      <protection hidden="1"/>
    </xf>
    <xf numFmtId="0" fontId="33" fillId="23" borderId="7" xfId="0" applyFont="1" applyFill="1" applyBorder="1" applyAlignment="1" applyProtection="1">
      <alignment horizontal="left" vertical="center"/>
      <protection hidden="1"/>
    </xf>
    <xf numFmtId="164" fontId="34" fillId="29" borderId="12" xfId="2" applyFont="1" applyFill="1" applyBorder="1" applyAlignment="1" applyProtection="1">
      <alignment horizontal="center" vertical="center"/>
      <protection hidden="1"/>
    </xf>
    <xf numFmtId="164" fontId="34" fillId="29" borderId="7" xfId="2" applyFont="1" applyFill="1" applyBorder="1" applyAlignment="1" applyProtection="1">
      <alignment horizontal="center" vertical="center"/>
      <protection hidden="1"/>
    </xf>
    <xf numFmtId="0" fontId="33" fillId="23" borderId="2" xfId="0" applyFont="1" applyFill="1" applyBorder="1" applyAlignment="1" applyProtection="1">
      <alignment horizontal="left" vertical="center"/>
      <protection hidden="1"/>
    </xf>
    <xf numFmtId="0" fontId="33" fillId="23" borderId="5" xfId="0" applyFont="1" applyFill="1" applyBorder="1" applyAlignment="1" applyProtection="1">
      <alignment horizontal="left" vertical="center"/>
      <protection hidden="1"/>
    </xf>
    <xf numFmtId="0" fontId="33" fillId="23" borderId="3" xfId="0" applyFont="1" applyFill="1" applyBorder="1" applyAlignment="1" applyProtection="1">
      <alignment horizontal="left" vertical="center"/>
      <protection hidden="1"/>
    </xf>
    <xf numFmtId="0" fontId="33" fillId="23" borderId="15" xfId="0" applyFont="1" applyFill="1" applyBorder="1" applyAlignment="1" applyProtection="1">
      <alignment horizontal="left" vertical="center"/>
      <protection hidden="1"/>
    </xf>
    <xf numFmtId="0" fontId="33" fillId="23" borderId="6" xfId="0" applyFont="1" applyFill="1" applyBorder="1" applyAlignment="1" applyProtection="1">
      <alignment horizontal="left" vertical="center"/>
      <protection hidden="1"/>
    </xf>
    <xf numFmtId="0" fontId="33" fillId="23" borderId="13" xfId="0" applyFont="1" applyFill="1" applyBorder="1" applyAlignment="1" applyProtection="1">
      <alignment horizontal="left" vertical="center"/>
      <protection hidden="1"/>
    </xf>
    <xf numFmtId="165" fontId="34" fillId="29" borderId="15" xfId="11" applyFont="1" applyFill="1" applyBorder="1" applyAlignment="1" applyProtection="1">
      <alignment horizontal="center" vertical="center"/>
      <protection hidden="1"/>
    </xf>
    <xf numFmtId="165" fontId="34" fillId="29" borderId="13" xfId="11" applyFont="1" applyFill="1" applyBorder="1" applyAlignment="1" applyProtection="1">
      <alignment horizontal="center" vertical="center"/>
      <protection hidden="1"/>
    </xf>
    <xf numFmtId="164" fontId="34" fillId="29" borderId="2" xfId="2" applyFont="1" applyFill="1" applyBorder="1" applyAlignment="1" applyProtection="1">
      <alignment horizontal="center" vertical="center"/>
      <protection hidden="1"/>
    </xf>
    <xf numFmtId="165" fontId="34" fillId="29" borderId="6" xfId="2" applyNumberFormat="1" applyFont="1" applyFill="1" applyBorder="1" applyAlignment="1" applyProtection="1">
      <alignment horizontal="center" vertical="center"/>
      <protection hidden="1"/>
    </xf>
    <xf numFmtId="165" fontId="34" fillId="29" borderId="13" xfId="2" applyNumberFormat="1" applyFont="1" applyFill="1" applyBorder="1" applyAlignment="1" applyProtection="1">
      <alignment horizontal="center" vertical="center"/>
      <protection hidden="1"/>
    </xf>
    <xf numFmtId="165" fontId="34" fillId="29" borderId="5" xfId="2" applyNumberFormat="1" applyFont="1" applyFill="1" applyBorder="1" applyAlignment="1" applyProtection="1">
      <alignment horizontal="center" vertical="center"/>
      <protection hidden="1"/>
    </xf>
    <xf numFmtId="165" fontId="34" fillId="29" borderId="3" xfId="2" applyNumberFormat="1" applyFont="1" applyFill="1" applyBorder="1" applyAlignment="1" applyProtection="1">
      <alignment horizontal="center" vertical="center"/>
      <protection hidden="1"/>
    </xf>
    <xf numFmtId="0" fontId="36" fillId="6" borderId="9" xfId="0" applyFont="1" applyFill="1" applyBorder="1" applyAlignment="1" applyProtection="1">
      <alignment horizontal="center" vertical="center"/>
      <protection hidden="1"/>
    </xf>
    <xf numFmtId="0" fontId="36" fillId="6" borderId="10" xfId="0" applyFont="1" applyFill="1" applyBorder="1" applyAlignment="1" applyProtection="1">
      <alignment horizontal="center" vertical="center"/>
      <protection hidden="1"/>
    </xf>
    <xf numFmtId="0" fontId="36" fillId="6" borderId="11" xfId="0" applyFont="1" applyFill="1" applyBorder="1" applyAlignment="1" applyProtection="1">
      <alignment horizontal="center" vertical="center"/>
      <protection hidden="1"/>
    </xf>
    <xf numFmtId="0" fontId="36" fillId="6" borderId="17" xfId="0" applyFont="1" applyFill="1" applyBorder="1" applyAlignment="1" applyProtection="1">
      <alignment horizontal="center" vertical="center"/>
      <protection hidden="1"/>
    </xf>
    <xf numFmtId="0" fontId="36" fillId="6" borderId="22" xfId="0" applyFont="1" applyFill="1" applyBorder="1" applyAlignment="1" applyProtection="1">
      <alignment horizontal="center" vertical="center"/>
      <protection hidden="1"/>
    </xf>
    <xf numFmtId="1" fontId="36" fillId="6" borderId="9" xfId="0" applyNumberFormat="1" applyFont="1" applyFill="1" applyBorder="1" applyAlignment="1" applyProtection="1">
      <alignment horizontal="center" vertical="center"/>
      <protection hidden="1"/>
    </xf>
    <xf numFmtId="1" fontId="36" fillId="6" borderId="11" xfId="0" applyNumberFormat="1" applyFont="1" applyFill="1" applyBorder="1" applyAlignment="1" applyProtection="1">
      <alignment horizontal="center" vertical="center"/>
      <protection hidden="1"/>
    </xf>
    <xf numFmtId="1" fontId="36" fillId="6" borderId="34" xfId="0" applyNumberFormat="1" applyFont="1" applyFill="1" applyBorder="1" applyAlignment="1" applyProtection="1">
      <alignment horizontal="center" vertical="center"/>
      <protection hidden="1"/>
    </xf>
    <xf numFmtId="1" fontId="36" fillId="6" borderId="35" xfId="0" applyNumberFormat="1" applyFont="1" applyFill="1" applyBorder="1" applyAlignment="1" applyProtection="1">
      <alignment horizontal="center" vertical="center"/>
      <protection hidden="1"/>
    </xf>
    <xf numFmtId="1" fontId="36" fillId="6" borderId="36" xfId="0" applyNumberFormat="1" applyFont="1" applyFill="1" applyBorder="1" applyAlignment="1" applyProtection="1">
      <alignment horizontal="center" vertical="center"/>
      <protection hidden="1"/>
    </xf>
    <xf numFmtId="1" fontId="36" fillId="6" borderId="10" xfId="0" applyNumberFormat="1" applyFont="1" applyFill="1" applyBorder="1" applyAlignment="1" applyProtection="1">
      <alignment horizontal="center" vertical="center"/>
      <protection hidden="1"/>
    </xf>
    <xf numFmtId="0" fontId="36" fillId="11" borderId="0" xfId="0" applyFont="1" applyFill="1" applyAlignment="1" applyProtection="1">
      <alignment horizontal="right" vertical="center"/>
      <protection hidden="1"/>
    </xf>
    <xf numFmtId="0" fontId="36" fillId="9" borderId="9" xfId="0" applyFont="1" applyFill="1" applyBorder="1" applyAlignment="1" applyProtection="1">
      <alignment horizontal="center" vertical="center"/>
      <protection hidden="1"/>
    </xf>
    <xf numFmtId="0" fontId="36" fillId="9" borderId="11" xfId="0" applyFont="1" applyFill="1" applyBorder="1" applyAlignment="1" applyProtection="1">
      <alignment horizontal="center" vertical="center"/>
      <protection hidden="1"/>
    </xf>
    <xf numFmtId="0" fontId="36" fillId="9" borderId="10" xfId="0" applyFont="1" applyFill="1" applyBorder="1" applyAlignment="1" applyProtection="1">
      <alignment horizontal="center" vertical="center"/>
      <protection hidden="1"/>
    </xf>
    <xf numFmtId="0" fontId="37" fillId="8" borderId="12" xfId="0" applyFont="1" applyFill="1" applyBorder="1" applyAlignment="1" applyProtection="1">
      <alignment horizontal="center" vertical="center"/>
      <protection hidden="1"/>
    </xf>
    <xf numFmtId="0" fontId="37" fillId="8" borderId="14" xfId="0" applyFont="1" applyFill="1" applyBorder="1" applyAlignment="1" applyProtection="1">
      <alignment horizontal="center" vertical="center"/>
      <protection hidden="1"/>
    </xf>
    <xf numFmtId="0" fontId="37" fillId="8" borderId="7" xfId="0" applyFont="1" applyFill="1" applyBorder="1" applyAlignment="1" applyProtection="1">
      <alignment horizontal="center" vertical="center"/>
      <protection hidden="1"/>
    </xf>
    <xf numFmtId="0" fontId="36" fillId="6" borderId="12" xfId="0" applyFont="1" applyFill="1" applyBorder="1" applyAlignment="1" applyProtection="1">
      <alignment horizontal="left" vertical="center"/>
      <protection hidden="1"/>
    </xf>
    <xf numFmtId="0" fontId="36" fillId="6" borderId="14" xfId="0" applyFont="1" applyFill="1" applyBorder="1" applyAlignment="1" applyProtection="1">
      <alignment horizontal="left" vertical="center"/>
      <protection hidden="1"/>
    </xf>
    <xf numFmtId="0" fontId="36" fillId="6" borderId="7" xfId="0" applyFont="1" applyFill="1" applyBorder="1" applyAlignment="1" applyProtection="1">
      <alignment horizontal="left" vertical="center"/>
      <protection hidden="1"/>
    </xf>
    <xf numFmtId="14" fontId="65" fillId="9" borderId="9" xfId="0" applyNumberFormat="1" applyFont="1" applyFill="1" applyBorder="1" applyAlignment="1" applyProtection="1">
      <alignment horizontal="center" vertical="center"/>
      <protection hidden="1"/>
    </xf>
    <xf numFmtId="14" fontId="65" fillId="9" borderId="11" xfId="0" applyNumberFormat="1" applyFont="1" applyFill="1" applyBorder="1" applyAlignment="1" applyProtection="1">
      <alignment horizontal="center" vertical="center"/>
      <protection hidden="1"/>
    </xf>
    <xf numFmtId="14" fontId="65" fillId="9" borderId="10" xfId="0" applyNumberFormat="1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 vertical="center"/>
      <protection hidden="1"/>
    </xf>
    <xf numFmtId="0" fontId="36" fillId="8" borderId="14" xfId="0" applyFont="1" applyFill="1" applyBorder="1" applyAlignment="1" applyProtection="1">
      <alignment horizontal="center" vertical="center"/>
      <protection hidden="1"/>
    </xf>
    <xf numFmtId="0" fontId="36" fillId="8" borderId="7" xfId="0" applyFont="1" applyFill="1" applyBorder="1" applyAlignment="1" applyProtection="1">
      <alignment horizontal="center" vertical="center"/>
      <protection hidden="1"/>
    </xf>
    <xf numFmtId="0" fontId="36" fillId="27" borderId="15" xfId="0" applyFont="1" applyFill="1" applyBorder="1" applyAlignment="1" applyProtection="1">
      <alignment horizontal="center" vertical="center"/>
      <protection hidden="1"/>
    </xf>
    <xf numFmtId="0" fontId="36" fillId="27" borderId="13" xfId="0" applyFont="1" applyFill="1" applyBorder="1" applyAlignment="1" applyProtection="1">
      <alignment horizontal="center" vertical="center"/>
      <protection hidden="1"/>
    </xf>
    <xf numFmtId="0" fontId="36" fillId="9" borderId="34" xfId="0" applyFont="1" applyFill="1" applyBorder="1" applyAlignment="1" applyProtection="1">
      <alignment horizontal="center" vertical="center"/>
      <protection hidden="1"/>
    </xf>
    <xf numFmtId="0" fontId="36" fillId="9" borderId="35" xfId="0" applyFont="1" applyFill="1" applyBorder="1" applyAlignment="1" applyProtection="1">
      <alignment horizontal="center" vertical="center"/>
      <protection hidden="1"/>
    </xf>
    <xf numFmtId="0" fontId="36" fillId="9" borderId="36" xfId="0" applyFont="1" applyFill="1" applyBorder="1" applyAlignment="1" applyProtection="1">
      <alignment horizontal="center" vertical="center"/>
      <protection hidden="1"/>
    </xf>
    <xf numFmtId="0" fontId="36" fillId="0" borderId="11" xfId="0" applyFont="1" applyBorder="1"/>
    <xf numFmtId="0" fontId="36" fillId="0" borderId="10" xfId="0" applyFont="1" applyBorder="1"/>
    <xf numFmtId="14" fontId="65" fillId="9" borderId="13" xfId="0" applyNumberFormat="1" applyFont="1" applyFill="1" applyBorder="1" applyAlignment="1" applyProtection="1">
      <alignment horizontal="center" vertical="center"/>
      <protection hidden="1"/>
    </xf>
    <xf numFmtId="14" fontId="65" fillId="9" borderId="4" xfId="0" applyNumberFormat="1" applyFont="1" applyFill="1" applyBorder="1" applyAlignment="1" applyProtection="1">
      <alignment horizontal="center" vertical="center"/>
      <protection hidden="1"/>
    </xf>
    <xf numFmtId="14" fontId="65" fillId="9" borderId="3" xfId="0" applyNumberFormat="1" applyFont="1" applyFill="1" applyBorder="1" applyAlignment="1" applyProtection="1">
      <alignment horizontal="center" vertical="center"/>
      <protection hidden="1"/>
    </xf>
    <xf numFmtId="0" fontId="36" fillId="27" borderId="12" xfId="0" applyFont="1" applyFill="1" applyBorder="1" applyAlignment="1" applyProtection="1">
      <alignment horizontal="center" vertical="center"/>
      <protection hidden="1"/>
    </xf>
    <xf numFmtId="0" fontId="36" fillId="27" borderId="7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0" fontId="37" fillId="8" borderId="8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/>
      <protection hidden="1"/>
    </xf>
    <xf numFmtId="0" fontId="37" fillId="7" borderId="8" xfId="0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horizontal="left"/>
      <protection hidden="1"/>
    </xf>
    <xf numFmtId="0" fontId="38" fillId="13" borderId="8" xfId="0" applyFont="1" applyFill="1" applyBorder="1" applyAlignment="1" applyProtection="1">
      <alignment horizontal="center"/>
      <protection hidden="1"/>
    </xf>
    <xf numFmtId="0" fontId="38" fillId="23" borderId="12" xfId="0" applyFont="1" applyFill="1" applyBorder="1" applyAlignment="1" applyProtection="1">
      <alignment horizontal="center"/>
      <protection hidden="1"/>
    </xf>
    <xf numFmtId="0" fontId="38" fillId="23" borderId="14" xfId="0" applyFont="1" applyFill="1" applyBorder="1" applyAlignment="1" applyProtection="1">
      <alignment horizontal="center"/>
      <protection hidden="1"/>
    </xf>
    <xf numFmtId="0" fontId="38" fillId="23" borderId="7" xfId="0" applyFont="1" applyFill="1" applyBorder="1" applyAlignment="1" applyProtection="1">
      <alignment horizontal="center"/>
      <protection hidden="1"/>
    </xf>
    <xf numFmtId="0" fontId="36" fillId="6" borderId="12" xfId="0" applyFont="1" applyFill="1" applyBorder="1" applyAlignment="1" applyProtection="1">
      <alignment horizontal="left"/>
      <protection hidden="1"/>
    </xf>
    <xf numFmtId="0" fontId="36" fillId="6" borderId="14" xfId="0" applyFont="1" applyFill="1" applyBorder="1" applyAlignment="1" applyProtection="1">
      <alignment horizontal="left"/>
      <protection hidden="1"/>
    </xf>
    <xf numFmtId="0" fontId="38" fillId="13" borderId="15" xfId="0" applyFont="1" applyFill="1" applyBorder="1" applyAlignment="1" applyProtection="1">
      <alignment horizontal="center"/>
      <protection hidden="1"/>
    </xf>
    <xf numFmtId="0" fontId="38" fillId="13" borderId="6" xfId="0" applyFont="1" applyFill="1" applyBorder="1" applyAlignment="1" applyProtection="1">
      <alignment horizontal="center"/>
      <protection hidden="1"/>
    </xf>
    <xf numFmtId="0" fontId="38" fillId="13" borderId="13" xfId="0" applyFont="1" applyFill="1" applyBorder="1" applyAlignment="1" applyProtection="1">
      <alignment horizontal="center"/>
      <protection hidden="1"/>
    </xf>
    <xf numFmtId="0" fontId="69" fillId="26" borderId="5" xfId="0" applyFont="1" applyFill="1" applyBorder="1" applyAlignment="1" applyProtection="1">
      <alignment horizontal="center" vertical="center"/>
      <protection hidden="1"/>
    </xf>
    <xf numFmtId="0" fontId="38" fillId="23" borderId="12" xfId="0" applyFont="1" applyFill="1" applyBorder="1" applyAlignment="1" applyProtection="1">
      <alignment horizontal="center" vertical="center"/>
      <protection hidden="1"/>
    </xf>
    <xf numFmtId="0" fontId="38" fillId="23" borderId="7" xfId="0" applyFont="1" applyFill="1" applyBorder="1" applyAlignment="1" applyProtection="1">
      <alignment horizontal="center" vertical="center"/>
      <protection hidden="1"/>
    </xf>
    <xf numFmtId="0" fontId="38" fillId="23" borderId="8" xfId="0" applyFont="1" applyFill="1" applyBorder="1" applyAlignment="1" applyProtection="1">
      <alignment horizontal="center" vertical="center"/>
      <protection hidden="1"/>
    </xf>
    <xf numFmtId="0" fontId="38" fillId="23" borderId="15" xfId="0" applyFont="1" applyFill="1" applyBorder="1" applyAlignment="1" applyProtection="1">
      <alignment horizontal="center" vertical="center"/>
      <protection hidden="1"/>
    </xf>
    <xf numFmtId="0" fontId="38" fillId="23" borderId="13" xfId="0" applyFont="1" applyFill="1" applyBorder="1" applyAlignment="1" applyProtection="1">
      <alignment horizontal="center" vertical="center"/>
      <protection hidden="1"/>
    </xf>
    <xf numFmtId="0" fontId="38" fillId="23" borderId="2" xfId="0" applyFont="1" applyFill="1" applyBorder="1" applyAlignment="1" applyProtection="1">
      <alignment horizontal="center" vertical="center"/>
      <protection hidden="1"/>
    </xf>
    <xf numFmtId="0" fontId="38" fillId="23" borderId="3" xfId="0" applyFont="1" applyFill="1" applyBorder="1" applyAlignment="1" applyProtection="1">
      <alignment horizontal="center" vertical="center"/>
      <protection hidden="1"/>
    </xf>
    <xf numFmtId="0" fontId="37" fillId="17" borderId="12" xfId="0" applyFont="1" applyFill="1" applyBorder="1" applyAlignment="1" applyProtection="1">
      <alignment horizontal="center" vertical="center"/>
      <protection hidden="1"/>
    </xf>
    <xf numFmtId="0" fontId="37" fillId="17" borderId="14" xfId="0" applyFont="1" applyFill="1" applyBorder="1" applyAlignment="1" applyProtection="1">
      <alignment horizontal="center" vertical="center"/>
      <protection hidden="1"/>
    </xf>
    <xf numFmtId="0" fontId="37" fillId="17" borderId="7" xfId="0" applyFont="1" applyFill="1" applyBorder="1" applyAlignment="1" applyProtection="1">
      <alignment horizontal="center" vertical="center"/>
      <protection hidden="1"/>
    </xf>
    <xf numFmtId="0" fontId="38" fillId="13" borderId="10" xfId="0" applyFont="1" applyFill="1" applyBorder="1" applyAlignment="1" applyProtection="1">
      <alignment horizontal="center"/>
      <protection hidden="1"/>
    </xf>
    <xf numFmtId="0" fontId="68" fillId="23" borderId="8" xfId="0" applyFont="1" applyFill="1" applyBorder="1" applyAlignment="1" applyProtection="1">
      <alignment horizontal="center"/>
      <protection hidden="1"/>
    </xf>
    <xf numFmtId="0" fontId="36" fillId="12" borderId="8" xfId="0" applyFont="1" applyFill="1" applyBorder="1" applyAlignment="1" applyProtection="1">
      <alignment horizontal="center" vertical="center"/>
      <protection hidden="1"/>
    </xf>
    <xf numFmtId="0" fontId="38" fillId="14" borderId="37" xfId="0" applyFont="1" applyFill="1" applyBorder="1" applyAlignment="1" applyProtection="1">
      <alignment horizontal="left" wrapText="1"/>
      <protection hidden="1"/>
    </xf>
    <xf numFmtId="0" fontId="38" fillId="14" borderId="38" xfId="0" applyFont="1" applyFill="1" applyBorder="1" applyAlignment="1" applyProtection="1">
      <alignment horizontal="left"/>
      <protection hidden="1"/>
    </xf>
    <xf numFmtId="0" fontId="38" fillId="14" borderId="39" xfId="0" applyFont="1" applyFill="1" applyBorder="1" applyAlignment="1" applyProtection="1">
      <alignment horizontal="left"/>
      <protection hidden="1"/>
    </xf>
    <xf numFmtId="0" fontId="38" fillId="14" borderId="40" xfId="0" applyFont="1" applyFill="1" applyBorder="1" applyAlignment="1" applyProtection="1">
      <alignment horizontal="left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4" borderId="10" xfId="0" applyFont="1" applyFill="1" applyBorder="1" applyAlignment="1" applyProtection="1">
      <alignment horizontal="center" vertical="center"/>
      <protection hidden="1"/>
    </xf>
    <xf numFmtId="0" fontId="38" fillId="14" borderId="9" xfId="0" applyFont="1" applyFill="1" applyBorder="1" applyAlignment="1" applyProtection="1">
      <alignment horizontal="center" vertical="center" wrapText="1"/>
      <protection hidden="1"/>
    </xf>
    <xf numFmtId="0" fontId="38" fillId="14" borderId="10" xfId="0" applyFont="1" applyFill="1" applyBorder="1" applyAlignment="1" applyProtection="1">
      <alignment horizontal="center" vertical="center" wrapText="1"/>
      <protection hidden="1"/>
    </xf>
    <xf numFmtId="0" fontId="38" fillId="13" borderId="9" xfId="0" applyFont="1" applyFill="1" applyBorder="1" applyAlignment="1" applyProtection="1">
      <alignment horizontal="center"/>
      <protection hidden="1"/>
    </xf>
    <xf numFmtId="0" fontId="36" fillId="12" borderId="8" xfId="0" applyFont="1" applyFill="1" applyBorder="1" applyAlignment="1" applyProtection="1">
      <alignment horizontal="left"/>
      <protection hidden="1"/>
    </xf>
    <xf numFmtId="0" fontId="36" fillId="6" borderId="8" xfId="0" applyFont="1" applyFill="1" applyBorder="1" applyAlignment="1" applyProtection="1">
      <alignment horizontal="left" vertical="center"/>
      <protection hidden="1"/>
    </xf>
    <xf numFmtId="0" fontId="69" fillId="26" borderId="12" xfId="0" applyFont="1" applyFill="1" applyBorder="1" applyAlignment="1">
      <alignment horizontal="center" vertical="center"/>
    </xf>
    <xf numFmtId="0" fontId="69" fillId="26" borderId="14" xfId="0" applyFont="1" applyFill="1" applyBorder="1" applyAlignment="1">
      <alignment horizontal="center" vertical="center"/>
    </xf>
    <xf numFmtId="0" fontId="69" fillId="26" borderId="7" xfId="0" applyFont="1" applyFill="1" applyBorder="1" applyAlignment="1">
      <alignment horizontal="center" vertical="center"/>
    </xf>
    <xf numFmtId="0" fontId="39" fillId="23" borderId="0" xfId="0" applyFont="1" applyFill="1" applyAlignment="1">
      <alignment horizontal="left" vertical="center"/>
    </xf>
    <xf numFmtId="164" fontId="29" fillId="4" borderId="0" xfId="2" applyFont="1" applyFill="1" applyBorder="1" applyAlignment="1" applyProtection="1">
      <alignment horizontal="center" vertical="center"/>
      <protection locked="0"/>
    </xf>
    <xf numFmtId="0" fontId="29" fillId="29" borderId="0" xfId="0" applyFont="1" applyFill="1" applyAlignment="1" applyProtection="1">
      <alignment horizontal="left" vertical="center"/>
      <protection locked="0" hidden="1"/>
    </xf>
    <xf numFmtId="174" fontId="29" fillId="29" borderId="0" xfId="0" applyNumberFormat="1" applyFont="1" applyFill="1" applyAlignment="1" applyProtection="1">
      <alignment horizontal="left" vertical="center"/>
      <protection locked="0" hidden="1"/>
    </xf>
    <xf numFmtId="0" fontId="39" fillId="23" borderId="0" xfId="0" applyFont="1" applyFill="1" applyAlignment="1">
      <alignment horizontal="center" vertical="center"/>
    </xf>
    <xf numFmtId="0" fontId="31" fillId="29" borderId="0" xfId="0" applyFont="1" applyFill="1" applyAlignment="1">
      <alignment horizontal="center" vertical="center" wrapText="1"/>
    </xf>
    <xf numFmtId="165" fontId="31" fillId="29" borderId="0" xfId="11" applyFont="1" applyFill="1" applyBorder="1" applyAlignment="1">
      <alignment horizontal="center" vertical="center"/>
    </xf>
    <xf numFmtId="0" fontId="39" fillId="26" borderId="12" xfId="0" applyFont="1" applyFill="1" applyBorder="1" applyAlignment="1">
      <alignment horizontal="center" vertical="center"/>
    </xf>
    <xf numFmtId="0" fontId="39" fillId="26" borderId="14" xfId="0" applyFont="1" applyFill="1" applyBorder="1" applyAlignment="1">
      <alignment horizontal="center" vertical="center"/>
    </xf>
    <xf numFmtId="0" fontId="39" fillId="26" borderId="7" xfId="0" applyFont="1" applyFill="1" applyBorder="1" applyAlignment="1">
      <alignment horizontal="center" vertical="center"/>
    </xf>
    <xf numFmtId="0" fontId="38" fillId="14" borderId="15" xfId="0" applyFont="1" applyFill="1" applyBorder="1" applyAlignment="1">
      <alignment horizontal="left"/>
    </xf>
    <xf numFmtId="0" fontId="38" fillId="14" borderId="13" xfId="0" applyFont="1" applyFill="1" applyBorder="1" applyAlignment="1">
      <alignment horizontal="left"/>
    </xf>
    <xf numFmtId="0" fontId="38" fillId="14" borderId="2" xfId="0" applyFont="1" applyFill="1" applyBorder="1" applyAlignment="1">
      <alignment horizontal="left"/>
    </xf>
    <xf numFmtId="0" fontId="38" fillId="14" borderId="3" xfId="0" applyFont="1" applyFill="1" applyBorder="1" applyAlignment="1">
      <alignment horizontal="left"/>
    </xf>
    <xf numFmtId="0" fontId="38" fillId="26" borderId="5" xfId="0" applyFont="1" applyFill="1" applyBorder="1" applyAlignment="1">
      <alignment horizontal="center" vertical="center"/>
    </xf>
    <xf numFmtId="4" fontId="31" fillId="12" borderId="15" xfId="0" applyNumberFormat="1" applyFont="1" applyFill="1" applyBorder="1" applyAlignment="1">
      <alignment horizontal="right"/>
    </xf>
    <xf numFmtId="4" fontId="31" fillId="12" borderId="6" xfId="0" applyNumberFormat="1" applyFont="1" applyFill="1" applyBorder="1" applyAlignment="1">
      <alignment horizontal="right"/>
    </xf>
    <xf numFmtId="4" fontId="31" fillId="12" borderId="2" xfId="0" applyNumberFormat="1" applyFont="1" applyFill="1" applyBorder="1" applyAlignment="1">
      <alignment horizontal="right"/>
    </xf>
    <xf numFmtId="4" fontId="31" fillId="12" borderId="5" xfId="0" applyNumberFormat="1" applyFont="1" applyFill="1" applyBorder="1" applyAlignment="1">
      <alignment horizontal="right"/>
    </xf>
    <xf numFmtId="0" fontId="38" fillId="26" borderId="12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center"/>
    </xf>
    <xf numFmtId="0" fontId="38" fillId="26" borderId="7" xfId="0" applyFont="1" applyFill="1" applyBorder="1" applyAlignment="1">
      <alignment horizontal="center"/>
    </xf>
    <xf numFmtId="0" fontId="38" fillId="14" borderId="15" xfId="0" applyFont="1" applyFill="1" applyBorder="1" applyAlignment="1">
      <alignment horizontal="center" vertical="center" wrapText="1"/>
    </xf>
    <xf numFmtId="0" fontId="38" fillId="14" borderId="13" xfId="0" applyFont="1" applyFill="1" applyBorder="1" applyAlignment="1">
      <alignment horizontal="center" vertical="center" wrapText="1"/>
    </xf>
    <xf numFmtId="0" fontId="38" fillId="14" borderId="2" xfId="0" applyFont="1" applyFill="1" applyBorder="1" applyAlignment="1">
      <alignment horizontal="center" vertical="center" wrapText="1"/>
    </xf>
    <xf numFmtId="0" fontId="38" fillId="14" borderId="3" xfId="0" applyFont="1" applyFill="1" applyBorder="1" applyAlignment="1">
      <alignment horizontal="center" vertical="center" wrapText="1"/>
    </xf>
    <xf numFmtId="0" fontId="39" fillId="14" borderId="8" xfId="0" applyFont="1" applyFill="1" applyBorder="1" applyAlignment="1">
      <alignment horizontal="center"/>
    </xf>
    <xf numFmtId="2" fontId="70" fillId="14" borderId="9" xfId="0" applyNumberFormat="1" applyFont="1" applyFill="1" applyBorder="1" applyAlignment="1">
      <alignment horizontal="center" vertical="center"/>
    </xf>
    <xf numFmtId="2" fontId="70" fillId="14" borderId="11" xfId="0" applyNumberFormat="1" applyFont="1" applyFill="1" applyBorder="1" applyAlignment="1">
      <alignment horizontal="center" vertical="center"/>
    </xf>
    <xf numFmtId="2" fontId="70" fillId="14" borderId="10" xfId="0" applyNumberFormat="1" applyFont="1" applyFill="1" applyBorder="1" applyAlignment="1">
      <alignment horizontal="center" vertical="center"/>
    </xf>
    <xf numFmtId="0" fontId="36" fillId="12" borderId="15" xfId="0" applyFont="1" applyFill="1" applyBorder="1" applyAlignment="1">
      <alignment horizontal="center" vertical="center" wrapText="1"/>
    </xf>
    <xf numFmtId="0" fontId="36" fillId="12" borderId="6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36" fillId="12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 wrapText="1"/>
    </xf>
    <xf numFmtId="0" fontId="36" fillId="12" borderId="3" xfId="0" applyFont="1" applyFill="1" applyBorder="1" applyAlignment="1">
      <alignment horizontal="center" vertical="center" wrapText="1"/>
    </xf>
    <xf numFmtId="0" fontId="71" fillId="14" borderId="12" xfId="0" applyFont="1" applyFill="1" applyBorder="1" applyAlignment="1" applyProtection="1">
      <alignment horizontal="center" vertical="center"/>
      <protection hidden="1"/>
    </xf>
    <xf numFmtId="0" fontId="71" fillId="14" borderId="7" xfId="0" applyFont="1" applyFill="1" applyBorder="1" applyAlignment="1" applyProtection="1">
      <alignment horizontal="center" vertical="center"/>
      <protection hidden="1"/>
    </xf>
    <xf numFmtId="0" fontId="71" fillId="14" borderId="12" xfId="0" applyFont="1" applyFill="1" applyBorder="1" applyAlignment="1" applyProtection="1">
      <alignment horizontal="left" vertical="center"/>
      <protection hidden="1"/>
    </xf>
    <xf numFmtId="0" fontId="71" fillId="14" borderId="14" xfId="0" applyFont="1" applyFill="1" applyBorder="1" applyAlignment="1" applyProtection="1">
      <alignment horizontal="left" vertical="center"/>
      <protection hidden="1"/>
    </xf>
    <xf numFmtId="0" fontId="71" fillId="14" borderId="7" xfId="0" applyFont="1" applyFill="1" applyBorder="1" applyAlignment="1" applyProtection="1">
      <alignment horizontal="left" vertical="center"/>
      <protection hidden="1"/>
    </xf>
    <xf numFmtId="0" fontId="39" fillId="14" borderId="12" xfId="0" applyFont="1" applyFill="1" applyBorder="1" applyAlignment="1" applyProtection="1">
      <alignment horizontal="center" vertical="center"/>
      <protection hidden="1"/>
    </xf>
    <xf numFmtId="0" fontId="39" fillId="14" borderId="14" xfId="0" applyFont="1" applyFill="1" applyBorder="1" applyAlignment="1" applyProtection="1">
      <alignment horizontal="center" vertical="center"/>
      <protection hidden="1"/>
    </xf>
    <xf numFmtId="0" fontId="39" fillId="14" borderId="7" xfId="0" applyFont="1" applyFill="1" applyBorder="1" applyAlignment="1" applyProtection="1">
      <alignment horizontal="center" vertical="center"/>
      <protection hidden="1"/>
    </xf>
    <xf numFmtId="0" fontId="47" fillId="16" borderId="12" xfId="5" applyFont="1" applyFill="1" applyBorder="1" applyAlignment="1">
      <alignment horizontal="right" vertical="center" wrapText="1"/>
    </xf>
    <xf numFmtId="0" fontId="47" fillId="16" borderId="14" xfId="5" applyFont="1" applyFill="1" applyBorder="1" applyAlignment="1">
      <alignment horizontal="right" vertical="center" wrapText="1"/>
    </xf>
    <xf numFmtId="0" fontId="47" fillId="16" borderId="7" xfId="5" applyFont="1" applyFill="1" applyBorder="1" applyAlignment="1">
      <alignment horizontal="right" vertical="center" wrapText="1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39" fillId="14" borderId="12" xfId="0" applyFont="1" applyFill="1" applyBorder="1" applyAlignment="1">
      <alignment horizontal="center" vertical="center"/>
    </xf>
    <xf numFmtId="0" fontId="39" fillId="14" borderId="14" xfId="0" applyFont="1" applyFill="1" applyBorder="1" applyAlignment="1">
      <alignment horizontal="center" vertical="center"/>
    </xf>
    <xf numFmtId="0" fontId="40" fillId="16" borderId="12" xfId="0" applyFont="1" applyFill="1" applyBorder="1" applyAlignment="1">
      <alignment horizontal="center"/>
    </xf>
    <xf numFmtId="0" fontId="40" fillId="16" borderId="14" xfId="0" applyFont="1" applyFill="1" applyBorder="1" applyAlignment="1">
      <alignment horizontal="center"/>
    </xf>
    <xf numFmtId="0" fontId="40" fillId="16" borderId="7" xfId="0" applyFont="1" applyFill="1" applyBorder="1" applyAlignment="1">
      <alignment horizontal="center"/>
    </xf>
    <xf numFmtId="0" fontId="39" fillId="14" borderId="14" xfId="0" applyFont="1" applyFill="1" applyBorder="1" applyAlignment="1">
      <alignment horizontal="right" vertical="center"/>
    </xf>
    <xf numFmtId="0" fontId="41" fillId="8" borderId="12" xfId="5" applyFont="1" applyFill="1" applyBorder="1" applyAlignment="1">
      <alignment horizontal="right" vertical="center" wrapText="1"/>
    </xf>
    <xf numFmtId="0" fontId="41" fillId="8" borderId="14" xfId="5" applyFont="1" applyFill="1" applyBorder="1" applyAlignment="1">
      <alignment horizontal="right" vertical="center" wrapText="1"/>
    </xf>
    <xf numFmtId="0" fontId="41" fillId="8" borderId="7" xfId="5" applyFont="1" applyFill="1" applyBorder="1" applyAlignment="1">
      <alignment horizontal="right" vertical="center" wrapText="1"/>
    </xf>
    <xf numFmtId="0" fontId="72" fillId="14" borderId="12" xfId="0" applyFont="1" applyFill="1" applyBorder="1" applyAlignment="1">
      <alignment horizontal="left" vertical="center"/>
    </xf>
    <xf numFmtId="0" fontId="72" fillId="14" borderId="14" xfId="0" applyFont="1" applyFill="1" applyBorder="1" applyAlignment="1">
      <alignment horizontal="left" vertical="center"/>
    </xf>
    <xf numFmtId="0" fontId="72" fillId="14" borderId="7" xfId="0" applyFont="1" applyFill="1" applyBorder="1" applyAlignment="1">
      <alignment horizontal="left" vertical="center"/>
    </xf>
    <xf numFmtId="0" fontId="47" fillId="16" borderId="14" xfId="0" applyFont="1" applyFill="1" applyBorder="1" applyAlignment="1">
      <alignment horizontal="left"/>
    </xf>
    <xf numFmtId="0" fontId="47" fillId="16" borderId="7" xfId="0" applyFont="1" applyFill="1" applyBorder="1" applyAlignment="1">
      <alignment horizontal="left"/>
    </xf>
    <xf numFmtId="0" fontId="39" fillId="14" borderId="7" xfId="0" applyFont="1" applyFill="1" applyBorder="1" applyAlignment="1">
      <alignment horizontal="center" vertical="center"/>
    </xf>
    <xf numFmtId="0" fontId="1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39" fillId="14" borderId="12" xfId="0" applyFont="1" applyFill="1" applyBorder="1" applyAlignment="1">
      <alignment horizontal="right"/>
    </xf>
    <xf numFmtId="0" fontId="39" fillId="14" borderId="14" xfId="0" applyFont="1" applyFill="1" applyBorder="1" applyAlignment="1">
      <alignment horizontal="right"/>
    </xf>
    <xf numFmtId="0" fontId="39" fillId="14" borderId="7" xfId="0" applyFont="1" applyFill="1" applyBorder="1" applyAlignment="1">
      <alignment horizontal="right"/>
    </xf>
    <xf numFmtId="0" fontId="29" fillId="16" borderId="12" xfId="0" applyFont="1" applyFill="1" applyBorder="1" applyAlignment="1">
      <alignment horizontal="right" vertical="center"/>
    </xf>
    <xf numFmtId="0" fontId="29" fillId="16" borderId="14" xfId="0" applyFont="1" applyFill="1" applyBorder="1" applyAlignment="1">
      <alignment horizontal="right" vertical="center"/>
    </xf>
    <xf numFmtId="0" fontId="29" fillId="16" borderId="7" xfId="0" applyFont="1" applyFill="1" applyBorder="1" applyAlignment="1">
      <alignment horizontal="right" vertical="center"/>
    </xf>
    <xf numFmtId="0" fontId="31" fillId="17" borderId="12" xfId="0" applyFont="1" applyFill="1" applyBorder="1" applyAlignment="1">
      <alignment horizontal="center" vertical="center"/>
    </xf>
    <xf numFmtId="0" fontId="31" fillId="17" borderId="14" xfId="0" applyFont="1" applyFill="1" applyBorder="1" applyAlignment="1">
      <alignment horizontal="center" vertical="center"/>
    </xf>
    <xf numFmtId="0" fontId="31" fillId="17" borderId="7" xfId="0" applyFont="1" applyFill="1" applyBorder="1" applyAlignment="1">
      <alignment horizontal="center" vertical="center"/>
    </xf>
    <xf numFmtId="0" fontId="1" fillId="4" borderId="14" xfId="0" applyFont="1" applyFill="1" applyBorder="1" applyAlignment="1" applyProtection="1">
      <alignment horizontal="left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166" fontId="39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39" fillId="23" borderId="11" xfId="2" applyFont="1" applyFill="1" applyBorder="1" applyAlignment="1" applyProtection="1">
      <alignment horizontal="center" vertical="center" wrapText="1"/>
      <protection hidden="1"/>
    </xf>
    <xf numFmtId="164" fontId="39" fillId="23" borderId="10" xfId="2" applyFont="1" applyFill="1" applyBorder="1" applyAlignment="1" applyProtection="1">
      <alignment horizontal="center" vertical="center" wrapText="1"/>
      <protection hidden="1"/>
    </xf>
    <xf numFmtId="0" fontId="53" fillId="23" borderId="12" xfId="0" applyFont="1" applyFill="1" applyBorder="1" applyAlignment="1" applyProtection="1">
      <alignment horizontal="center" vertical="center" wrapText="1"/>
      <protection hidden="1"/>
    </xf>
    <xf numFmtId="0" fontId="53" fillId="23" borderId="14" xfId="0" applyFont="1" applyFill="1" applyBorder="1" applyAlignment="1" applyProtection="1">
      <alignment horizontal="center" vertical="center" wrapText="1"/>
      <protection hidden="1"/>
    </xf>
    <xf numFmtId="0" fontId="53" fillId="23" borderId="7" xfId="0" applyFont="1" applyFill="1" applyBorder="1" applyAlignment="1" applyProtection="1">
      <alignment horizontal="center" vertical="center" wrapText="1"/>
      <protection hidden="1"/>
    </xf>
    <xf numFmtId="0" fontId="73" fillId="23" borderId="9" xfId="0" applyFont="1" applyFill="1" applyBorder="1" applyAlignment="1" applyProtection="1">
      <alignment horizontal="center" vertical="center" wrapText="1"/>
      <protection hidden="1"/>
    </xf>
    <xf numFmtId="0" fontId="73" fillId="23" borderId="10" xfId="0" applyFont="1" applyFill="1" applyBorder="1" applyAlignment="1" applyProtection="1">
      <alignment horizontal="center" vertical="center" wrapText="1"/>
      <protection hidden="1"/>
    </xf>
    <xf numFmtId="0" fontId="29" fillId="16" borderId="9" xfId="0" applyFont="1" applyFill="1" applyBorder="1" applyAlignment="1" applyProtection="1">
      <alignment horizontal="center" vertical="center" wrapText="1"/>
      <protection hidden="1"/>
    </xf>
    <xf numFmtId="0" fontId="29" fillId="16" borderId="10" xfId="0" applyFont="1" applyFill="1" applyBorder="1" applyAlignment="1" applyProtection="1">
      <alignment horizontal="center" vertical="center" wrapText="1"/>
      <protection hidden="1"/>
    </xf>
    <xf numFmtId="0" fontId="40" fillId="16" borderId="12" xfId="5" applyFont="1" applyFill="1" applyBorder="1" applyAlignment="1">
      <alignment horizontal="center"/>
    </xf>
    <xf numFmtId="0" fontId="40" fillId="16" borderId="14" xfId="5" applyFont="1" applyFill="1" applyBorder="1" applyAlignment="1">
      <alignment horizontal="center"/>
    </xf>
    <xf numFmtId="0" fontId="40" fillId="16" borderId="7" xfId="5" applyFont="1" applyFill="1" applyBorder="1" applyAlignment="1">
      <alignment horizontal="center"/>
    </xf>
    <xf numFmtId="0" fontId="25" fillId="4" borderId="14" xfId="5" applyFont="1" applyFill="1" applyBorder="1" applyAlignment="1" applyProtection="1">
      <alignment horizontal="left"/>
      <protection locked="0"/>
    </xf>
    <xf numFmtId="0" fontId="25" fillId="4" borderId="14" xfId="5" applyFill="1" applyBorder="1" applyAlignment="1" applyProtection="1">
      <alignment horizontal="left"/>
      <protection locked="0"/>
    </xf>
    <xf numFmtId="0" fontId="25" fillId="4" borderId="7" xfId="5" applyFill="1" applyBorder="1" applyAlignment="1" applyProtection="1">
      <alignment horizontal="left"/>
      <protection locked="0"/>
    </xf>
    <xf numFmtId="0" fontId="40" fillId="8" borderId="14" xfId="5" applyFont="1" applyFill="1" applyBorder="1" applyAlignment="1">
      <alignment horizontal="right"/>
    </xf>
    <xf numFmtId="0" fontId="40" fillId="8" borderId="7" xfId="5" applyFont="1" applyFill="1" applyBorder="1" applyAlignment="1">
      <alignment horizontal="right"/>
    </xf>
    <xf numFmtId="0" fontId="39" fillId="26" borderId="12" xfId="5" applyFont="1" applyFill="1" applyBorder="1" applyAlignment="1">
      <alignment horizontal="center" vertical="center"/>
    </xf>
    <xf numFmtId="0" fontId="39" fillId="26" borderId="14" xfId="5" applyFont="1" applyFill="1" applyBorder="1" applyAlignment="1">
      <alignment horizontal="center" vertical="center"/>
    </xf>
    <xf numFmtId="0" fontId="39" fillId="23" borderId="12" xfId="5" applyFont="1" applyFill="1" applyBorder="1" applyAlignment="1">
      <alignment horizontal="center" vertical="center"/>
    </xf>
    <xf numFmtId="0" fontId="39" fillId="23" borderId="14" xfId="5" applyFont="1" applyFill="1" applyBorder="1" applyAlignment="1">
      <alignment horizontal="center" vertical="center"/>
    </xf>
    <xf numFmtId="0" fontId="39" fillId="23" borderId="7" xfId="5" applyFont="1" applyFill="1" applyBorder="1" applyAlignment="1">
      <alignment horizontal="center" vertical="center"/>
    </xf>
    <xf numFmtId="0" fontId="39" fillId="14" borderId="12" xfId="5" applyFont="1" applyFill="1" applyBorder="1" applyAlignment="1">
      <alignment horizontal="center"/>
    </xf>
    <xf numFmtId="0" fontId="39" fillId="14" borderId="14" xfId="5" applyFont="1" applyFill="1" applyBorder="1" applyAlignment="1">
      <alignment horizontal="center"/>
    </xf>
    <xf numFmtId="0" fontId="39" fillId="14" borderId="7" xfId="5" applyFont="1" applyFill="1" applyBorder="1" applyAlignment="1">
      <alignment horizontal="center"/>
    </xf>
    <xf numFmtId="0" fontId="25" fillId="4" borderId="7" xfId="5" applyFont="1" applyFill="1" applyBorder="1" applyAlignment="1" applyProtection="1">
      <alignment horizontal="left"/>
      <protection locked="0"/>
    </xf>
    <xf numFmtId="0" fontId="25" fillId="4" borderId="14" xfId="5" quotePrefix="1" applyFont="1" applyFill="1" applyBorder="1" applyAlignment="1" applyProtection="1">
      <alignment horizontal="left"/>
      <protection locked="0"/>
    </xf>
    <xf numFmtId="0" fontId="39" fillId="26" borderId="7" xfId="5" applyFont="1" applyFill="1" applyBorder="1" applyAlignment="1">
      <alignment horizontal="center" vertical="center"/>
    </xf>
    <xf numFmtId="0" fontId="39" fillId="23" borderId="15" xfId="5" applyFont="1" applyFill="1" applyBorder="1" applyAlignment="1">
      <alignment horizontal="center" vertical="center"/>
    </xf>
    <xf numFmtId="0" fontId="39" fillId="23" borderId="6" xfId="5" applyFont="1" applyFill="1" applyBorder="1" applyAlignment="1">
      <alignment horizontal="center" vertical="center"/>
    </xf>
    <xf numFmtId="0" fontId="39" fillId="23" borderId="13" xfId="5" applyFont="1" applyFill="1" applyBorder="1" applyAlignment="1">
      <alignment horizontal="center" vertical="center"/>
    </xf>
    <xf numFmtId="0" fontId="39" fillId="23" borderId="2" xfId="5" applyFont="1" applyFill="1" applyBorder="1" applyAlignment="1">
      <alignment horizontal="center" vertical="center"/>
    </xf>
    <xf numFmtId="0" fontId="39" fillId="23" borderId="5" xfId="5" applyFont="1" applyFill="1" applyBorder="1" applyAlignment="1">
      <alignment horizontal="center" vertical="center"/>
    </xf>
    <xf numFmtId="0" fontId="39" fillId="23" borderId="3" xfId="5" applyFont="1" applyFill="1" applyBorder="1" applyAlignment="1">
      <alignment horizontal="center" vertical="center"/>
    </xf>
    <xf numFmtId="0" fontId="25" fillId="16" borderId="14" xfId="5" applyFont="1" applyFill="1" applyBorder="1" applyAlignment="1">
      <alignment horizontal="left"/>
    </xf>
    <xf numFmtId="0" fontId="25" fillId="16" borderId="14" xfId="5" applyFill="1" applyBorder="1" applyAlignment="1">
      <alignment horizontal="left"/>
    </xf>
    <xf numFmtId="0" fontId="25" fillId="16" borderId="7" xfId="5" applyFill="1" applyBorder="1" applyAlignment="1">
      <alignment horizontal="left"/>
    </xf>
    <xf numFmtId="0" fontId="40" fillId="16" borderId="14" xfId="5" applyFont="1" applyFill="1" applyBorder="1" applyAlignment="1">
      <alignment horizontal="right"/>
    </xf>
    <xf numFmtId="0" fontId="40" fillId="16" borderId="7" xfId="5" applyFont="1" applyFill="1" applyBorder="1" applyAlignment="1">
      <alignment horizontal="right"/>
    </xf>
    <xf numFmtId="0" fontId="39" fillId="14" borderId="14" xfId="5" applyFont="1" applyFill="1" applyBorder="1" applyAlignment="1">
      <alignment horizontal="right"/>
    </xf>
    <xf numFmtId="0" fontId="39" fillId="14" borderId="7" xfId="5" applyFont="1" applyFill="1" applyBorder="1" applyAlignment="1">
      <alignment horizontal="right"/>
    </xf>
    <xf numFmtId="0" fontId="39" fillId="14" borderId="8" xfId="5" applyFont="1" applyFill="1" applyBorder="1" applyAlignment="1">
      <alignment horizontal="center"/>
    </xf>
    <xf numFmtId="0" fontId="31" fillId="17" borderId="8" xfId="5" applyFont="1" applyFill="1" applyBorder="1" applyAlignment="1">
      <alignment horizontal="center"/>
    </xf>
    <xf numFmtId="0" fontId="72" fillId="14" borderId="8" xfId="0" applyFont="1" applyFill="1" applyBorder="1" applyAlignment="1">
      <alignment horizontal="left" vertical="center"/>
    </xf>
    <xf numFmtId="0" fontId="39" fillId="14" borderId="12" xfId="0" applyFont="1" applyFill="1" applyBorder="1" applyAlignment="1">
      <alignment horizontal="right" vertical="center"/>
    </xf>
    <xf numFmtId="0" fontId="39" fillId="14" borderId="7" xfId="0" applyFont="1" applyFill="1" applyBorder="1" applyAlignment="1">
      <alignment horizontal="right" vertical="center"/>
    </xf>
    <xf numFmtId="0" fontId="41" fillId="8" borderId="8" xfId="5" applyFont="1" applyFill="1" applyBorder="1" applyAlignment="1">
      <alignment horizontal="right" vertical="center" wrapText="1"/>
    </xf>
    <xf numFmtId="0" fontId="39" fillId="23" borderId="1" xfId="5" applyFont="1" applyFill="1" applyBorder="1" applyAlignment="1">
      <alignment horizontal="center" vertical="center"/>
    </xf>
    <xf numFmtId="0" fontId="39" fillId="23" borderId="0" xfId="5" applyFont="1" applyFill="1" applyAlignment="1">
      <alignment horizontal="center" vertical="center"/>
    </xf>
    <xf numFmtId="0" fontId="31" fillId="17" borderId="12" xfId="5" applyFont="1" applyFill="1" applyBorder="1" applyAlignment="1">
      <alignment horizontal="center"/>
    </xf>
    <xf numFmtId="0" fontId="31" fillId="17" borderId="14" xfId="5" applyFont="1" applyFill="1" applyBorder="1" applyAlignment="1">
      <alignment horizontal="center"/>
    </xf>
    <xf numFmtId="0" fontId="31" fillId="17" borderId="7" xfId="5" applyFont="1" applyFill="1" applyBorder="1" applyAlignment="1">
      <alignment horizontal="center"/>
    </xf>
    <xf numFmtId="0" fontId="39" fillId="23" borderId="4" xfId="5" applyFont="1" applyFill="1" applyBorder="1" applyAlignment="1">
      <alignment horizontal="center" vertical="center"/>
    </xf>
    <xf numFmtId="0" fontId="40" fillId="17" borderId="14" xfId="5" applyFont="1" applyFill="1" applyBorder="1" applyAlignment="1">
      <alignment horizontal="right"/>
    </xf>
    <xf numFmtId="0" fontId="40" fillId="17" borderId="7" xfId="5" applyFont="1" applyFill="1" applyBorder="1" applyAlignment="1">
      <alignment horizontal="right"/>
    </xf>
    <xf numFmtId="0" fontId="2" fillId="8" borderId="12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31" fillId="16" borderId="12" xfId="0" applyFont="1" applyFill="1" applyBorder="1" applyAlignment="1">
      <alignment horizontal="right" vertical="center"/>
    </xf>
    <xf numFmtId="0" fontId="31" fillId="16" borderId="14" xfId="0" applyFont="1" applyFill="1" applyBorder="1" applyAlignment="1">
      <alignment horizontal="right" vertical="center"/>
    </xf>
    <xf numFmtId="0" fontId="31" fillId="16" borderId="7" xfId="0" applyFont="1" applyFill="1" applyBorder="1" applyAlignment="1">
      <alignment horizontal="right" vertical="center"/>
    </xf>
    <xf numFmtId="0" fontId="31" fillId="17" borderId="12" xfId="0" applyFont="1" applyFill="1" applyBorder="1" applyAlignment="1">
      <alignment horizontal="right" vertical="center"/>
    </xf>
    <xf numFmtId="0" fontId="31" fillId="17" borderId="14" xfId="0" applyFont="1" applyFill="1" applyBorder="1" applyAlignment="1">
      <alignment horizontal="right" vertical="center"/>
    </xf>
    <xf numFmtId="0" fontId="31" fillId="17" borderId="7" xfId="0" applyFont="1" applyFill="1" applyBorder="1" applyAlignment="1">
      <alignment horizontal="right" vertical="center"/>
    </xf>
    <xf numFmtId="0" fontId="36" fillId="12" borderId="8" xfId="0" applyFont="1" applyFill="1" applyBorder="1" applyAlignment="1" applyProtection="1">
      <alignment horizontal="center"/>
      <protection hidden="1"/>
    </xf>
    <xf numFmtId="4" fontId="29" fillId="18" borderId="0" xfId="10" applyNumberFormat="1" applyFont="1" applyFill="1" applyBorder="1" applyAlignment="1">
      <alignment horizontal="right"/>
    </xf>
    <xf numFmtId="4" fontId="29" fillId="18" borderId="4" xfId="10" applyNumberFormat="1" applyFont="1" applyFill="1" applyBorder="1" applyAlignment="1">
      <alignment horizontal="right"/>
    </xf>
    <xf numFmtId="44" fontId="29" fillId="3" borderId="8" xfId="4" applyFont="1" applyFill="1" applyBorder="1" applyAlignment="1">
      <alignment horizontal="center"/>
    </xf>
    <xf numFmtId="4" fontId="29" fillId="3" borderId="8" xfId="10" applyNumberFormat="1" applyFont="1" applyFill="1" applyBorder="1" applyAlignment="1">
      <alignment horizontal="center"/>
    </xf>
    <xf numFmtId="0" fontId="25" fillId="18" borderId="6" xfId="5" applyFont="1" applyFill="1" applyBorder="1" applyAlignment="1">
      <alignment horizontal="center"/>
    </xf>
    <xf numFmtId="0" fontId="25" fillId="18" borderId="5" xfId="5" applyFont="1" applyFill="1" applyBorder="1" applyAlignment="1">
      <alignment horizontal="center"/>
    </xf>
    <xf numFmtId="0" fontId="39" fillId="19" borderId="12" xfId="5" applyFont="1" applyFill="1" applyBorder="1" applyAlignment="1">
      <alignment horizontal="center"/>
    </xf>
    <xf numFmtId="0" fontId="39" fillId="19" borderId="14" xfId="5" applyFont="1" applyFill="1" applyBorder="1" applyAlignment="1">
      <alignment horizontal="center"/>
    </xf>
    <xf numFmtId="0" fontId="39" fillId="19" borderId="7" xfId="5" applyFont="1" applyFill="1" applyBorder="1" applyAlignment="1">
      <alignment horizontal="center"/>
    </xf>
    <xf numFmtId="1" fontId="29" fillId="18" borderId="15" xfId="10" applyNumberFormat="1" applyFont="1" applyFill="1" applyBorder="1" applyAlignment="1">
      <alignment horizontal="center" vertical="center" textRotation="90"/>
    </xf>
    <xf numFmtId="1" fontId="29" fillId="18" borderId="1" xfId="10" applyNumberFormat="1" applyFont="1" applyFill="1" applyBorder="1" applyAlignment="1">
      <alignment horizontal="center" vertical="center" textRotation="90"/>
    </xf>
    <xf numFmtId="2" fontId="29" fillId="3" borderId="12" xfId="10" applyNumberFormat="1" applyFont="1" applyFill="1" applyBorder="1" applyAlignment="1">
      <alignment horizontal="center"/>
    </xf>
    <xf numFmtId="2" fontId="29" fillId="3" borderId="7" xfId="10" applyNumberFormat="1" applyFont="1" applyFill="1" applyBorder="1" applyAlignment="1">
      <alignment horizontal="center"/>
    </xf>
    <xf numFmtId="0" fontId="25" fillId="18" borderId="1" xfId="5" applyFill="1" applyBorder="1" applyAlignment="1">
      <alignment horizontal="right"/>
    </xf>
    <xf numFmtId="0" fontId="25" fillId="18" borderId="4" xfId="5" applyFill="1" applyBorder="1" applyAlignment="1">
      <alignment horizontal="right"/>
    </xf>
    <xf numFmtId="1" fontId="29" fillId="18" borderId="0" xfId="10" applyNumberFormat="1" applyFont="1" applyFill="1" applyBorder="1" applyAlignment="1">
      <alignment horizontal="right"/>
    </xf>
    <xf numFmtId="1" fontId="29" fillId="18" borderId="4" xfId="10" applyNumberFormat="1" applyFont="1" applyFill="1" applyBorder="1" applyAlignment="1">
      <alignment horizontal="right"/>
    </xf>
    <xf numFmtId="4" fontId="29" fillId="18" borderId="5" xfId="10" applyNumberFormat="1" applyFont="1" applyFill="1" applyBorder="1" applyAlignment="1">
      <alignment horizontal="center" wrapText="1"/>
    </xf>
    <xf numFmtId="0" fontId="39" fillId="19" borderId="12" xfId="5" applyFont="1" applyFill="1" applyBorder="1" applyAlignment="1">
      <alignment horizontal="center" vertical="center"/>
    </xf>
    <xf numFmtId="0" fontId="39" fillId="19" borderId="14" xfId="5" applyFont="1" applyFill="1" applyBorder="1" applyAlignment="1">
      <alignment horizontal="center" vertical="center"/>
    </xf>
    <xf numFmtId="0" fontId="39" fillId="19" borderId="7" xfId="5" applyFont="1" applyFill="1" applyBorder="1" applyAlignment="1">
      <alignment horizontal="center" vertical="center"/>
    </xf>
    <xf numFmtId="1" fontId="29" fillId="18" borderId="2" xfId="10" applyNumberFormat="1" applyFont="1" applyFill="1" applyBorder="1" applyAlignment="1">
      <alignment horizontal="center" vertical="center" textRotation="90"/>
    </xf>
    <xf numFmtId="0" fontId="41" fillId="16" borderId="10" xfId="5" applyFont="1" applyFill="1" applyBorder="1" applyAlignment="1">
      <alignment horizontal="center" vertical="center" wrapText="1"/>
    </xf>
    <xf numFmtId="0" fontId="47" fillId="16" borderId="10" xfId="5" applyFont="1" applyFill="1" applyBorder="1" applyAlignment="1">
      <alignment horizontal="center" vertical="center" wrapText="1"/>
    </xf>
    <xf numFmtId="0" fontId="29" fillId="4" borderId="7" xfId="5" applyFont="1" applyFill="1" applyBorder="1" applyAlignment="1" applyProtection="1">
      <alignment horizontal="left" vertical="center" shrinkToFit="1"/>
      <protection locked="0"/>
    </xf>
    <xf numFmtId="0" fontId="29" fillId="4" borderId="8" xfId="5" applyFont="1" applyFill="1" applyBorder="1" applyAlignment="1" applyProtection="1">
      <alignment horizontal="left" vertical="center" shrinkToFit="1"/>
      <protection locked="0"/>
    </xf>
    <xf numFmtId="0" fontId="29" fillId="4" borderId="14" xfId="5" applyFont="1" applyFill="1" applyBorder="1" applyAlignment="1" applyProtection="1">
      <alignment horizontal="left" vertical="center" shrinkToFit="1"/>
      <protection locked="0"/>
    </xf>
    <xf numFmtId="0" fontId="31" fillId="16" borderId="14" xfId="5" applyFont="1" applyFill="1" applyBorder="1" applyAlignment="1">
      <alignment horizontal="center" vertical="center" wrapText="1"/>
    </xf>
    <xf numFmtId="0" fontId="31" fillId="16" borderId="7" xfId="5" applyFont="1" applyFill="1" applyBorder="1" applyAlignment="1">
      <alignment horizontal="center" vertical="center" wrapText="1"/>
    </xf>
    <xf numFmtId="0" fontId="29" fillId="16" borderId="7" xfId="5" applyFont="1" applyFill="1" applyBorder="1" applyAlignment="1" applyProtection="1">
      <alignment horizontal="left" vertical="center" shrinkToFit="1"/>
      <protection locked="0"/>
    </xf>
    <xf numFmtId="0" fontId="29" fillId="16" borderId="8" xfId="5" applyFont="1" applyFill="1" applyBorder="1" applyAlignment="1" applyProtection="1">
      <alignment horizontal="left" vertical="center" shrinkToFit="1"/>
      <protection locked="0"/>
    </xf>
    <xf numFmtId="0" fontId="39" fillId="14" borderId="12" xfId="5" applyFont="1" applyFill="1" applyBorder="1" applyAlignment="1">
      <alignment horizontal="right" vertical="center" wrapText="1"/>
    </xf>
    <xf numFmtId="0" fontId="39" fillId="14" borderId="14" xfId="5" applyFont="1" applyFill="1" applyBorder="1" applyAlignment="1">
      <alignment horizontal="right" vertical="center" wrapText="1"/>
    </xf>
    <xf numFmtId="0" fontId="39" fillId="14" borderId="7" xfId="5" applyFont="1" applyFill="1" applyBorder="1" applyAlignment="1">
      <alignment horizontal="right" vertical="center" wrapText="1"/>
    </xf>
    <xf numFmtId="0" fontId="39" fillId="14" borderId="12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horizontal="center" vertical="center"/>
    </xf>
    <xf numFmtId="0" fontId="31" fillId="17" borderId="12" xfId="5" applyFont="1" applyFill="1" applyBorder="1" applyAlignment="1">
      <alignment horizontal="center" vertical="center"/>
    </xf>
    <xf numFmtId="0" fontId="31" fillId="17" borderId="14" xfId="5" applyFont="1" applyFill="1" applyBorder="1" applyAlignment="1">
      <alignment horizontal="center" vertical="center"/>
    </xf>
    <xf numFmtId="0" fontId="31" fillId="17" borderId="7" xfId="5" applyFont="1" applyFill="1" applyBorder="1" applyAlignment="1">
      <alignment horizontal="center" vertical="center"/>
    </xf>
    <xf numFmtId="0" fontId="29" fillId="4" borderId="14" xfId="5" applyFont="1" applyFill="1" applyBorder="1" applyAlignment="1" applyProtection="1">
      <alignment horizontal="left" vertical="center" wrapText="1"/>
      <protection locked="0"/>
    </xf>
    <xf numFmtId="0" fontId="29" fillId="4" borderId="7" xfId="5" applyFont="1" applyFill="1" applyBorder="1" applyAlignment="1" applyProtection="1">
      <alignment horizontal="left" vertical="center" wrapText="1"/>
      <protection locked="0"/>
    </xf>
    <xf numFmtId="0" fontId="41" fillId="16" borderId="14" xfId="5" applyFont="1" applyFill="1" applyBorder="1" applyAlignment="1">
      <alignment horizontal="center" vertical="center" wrapText="1"/>
    </xf>
    <xf numFmtId="0" fontId="41" fillId="16" borderId="7" xfId="5" applyFont="1" applyFill="1" applyBorder="1" applyAlignment="1">
      <alignment horizontal="center" vertical="center" wrapText="1"/>
    </xf>
    <xf numFmtId="0" fontId="39" fillId="14" borderId="7" xfId="5" applyFont="1" applyFill="1" applyBorder="1" applyAlignment="1">
      <alignment horizontal="center" vertical="center"/>
    </xf>
    <xf numFmtId="0" fontId="41" fillId="16" borderId="12" xfId="5" applyFont="1" applyFill="1" applyBorder="1" applyAlignment="1">
      <alignment horizontal="center" vertical="center" wrapText="1"/>
    </xf>
    <xf numFmtId="0" fontId="39" fillId="14" borderId="12" xfId="5" applyFont="1" applyFill="1" applyBorder="1" applyAlignment="1">
      <alignment horizontal="right" vertical="center"/>
    </xf>
    <xf numFmtId="0" fontId="39" fillId="14" borderId="14" xfId="5" applyFont="1" applyFill="1" applyBorder="1" applyAlignment="1">
      <alignment horizontal="right" vertical="center"/>
    </xf>
    <xf numFmtId="0" fontId="39" fillId="14" borderId="7" xfId="5" applyFont="1" applyFill="1" applyBorder="1" applyAlignment="1">
      <alignment horizontal="right" vertical="center"/>
    </xf>
    <xf numFmtId="0" fontId="29" fillId="16" borderId="14" xfId="5" applyFont="1" applyFill="1" applyBorder="1" applyAlignment="1">
      <alignment horizontal="left" vertical="center" wrapText="1"/>
    </xf>
    <xf numFmtId="0" fontId="29" fillId="16" borderId="7" xfId="5" applyFont="1" applyFill="1" applyBorder="1" applyAlignment="1">
      <alignment horizontal="left" vertical="center" shrinkToFit="1"/>
    </xf>
    <xf numFmtId="0" fontId="29" fillId="16" borderId="8" xfId="5" applyFont="1" applyFill="1" applyBorder="1" applyAlignment="1">
      <alignment horizontal="left" vertical="center" shrinkToFit="1"/>
    </xf>
    <xf numFmtId="0" fontId="29" fillId="16" borderId="14" xfId="5" applyFont="1" applyFill="1" applyBorder="1" applyAlignment="1">
      <alignment horizontal="left" wrapText="1"/>
    </xf>
    <xf numFmtId="0" fontId="29" fillId="16" borderId="7" xfId="5" applyFont="1" applyFill="1" applyBorder="1" applyAlignment="1">
      <alignment horizontal="left" wrapText="1"/>
    </xf>
    <xf numFmtId="0" fontId="31" fillId="17" borderId="14" xfId="5" applyFont="1" applyFill="1" applyBorder="1" applyAlignment="1">
      <alignment horizontal="right"/>
    </xf>
    <xf numFmtId="0" fontId="31" fillId="17" borderId="7" xfId="5" applyFont="1" applyFill="1" applyBorder="1" applyAlignment="1">
      <alignment horizontal="right"/>
    </xf>
    <xf numFmtId="0" fontId="29" fillId="16" borderId="7" xfId="5" applyFont="1" applyFill="1" applyBorder="1" applyAlignment="1">
      <alignment horizontal="left" vertical="center" wrapText="1"/>
    </xf>
    <xf numFmtId="0" fontId="29" fillId="16" borderId="14" xfId="5" applyFont="1" applyFill="1" applyBorder="1" applyAlignment="1">
      <alignment horizontal="right" vertical="center" wrapText="1"/>
    </xf>
    <xf numFmtId="0" fontId="29" fillId="16" borderId="7" xfId="5" applyFont="1" applyFill="1" applyBorder="1" applyAlignment="1">
      <alignment horizontal="right" vertical="center" wrapText="1"/>
    </xf>
    <xf numFmtId="0" fontId="31" fillId="8" borderId="14" xfId="5" applyFont="1" applyFill="1" applyBorder="1" applyAlignment="1">
      <alignment horizontal="right"/>
    </xf>
    <xf numFmtId="0" fontId="31" fillId="8" borderId="7" xfId="5" applyFont="1" applyFill="1" applyBorder="1" applyAlignment="1">
      <alignment horizontal="right"/>
    </xf>
    <xf numFmtId="0" fontId="25" fillId="16" borderId="12" xfId="5" applyFont="1" applyFill="1" applyBorder="1" applyAlignment="1">
      <alignment horizontal="center"/>
    </xf>
    <xf numFmtId="0" fontId="25" fillId="16" borderId="7" xfId="5" applyFont="1" applyFill="1" applyBorder="1" applyAlignment="1">
      <alignment horizontal="center"/>
    </xf>
    <xf numFmtId="0" fontId="39" fillId="26" borderId="5" xfId="5" applyFont="1" applyFill="1" applyBorder="1" applyAlignment="1">
      <alignment horizontal="center" vertical="center"/>
    </xf>
    <xf numFmtId="0" fontId="25" fillId="16" borderId="6" xfId="5" applyFill="1" applyBorder="1" applyAlignment="1">
      <alignment horizontal="left" vertical="center"/>
    </xf>
    <xf numFmtId="0" fontId="25" fillId="16" borderId="5" xfId="5" applyFill="1" applyBorder="1" applyAlignment="1">
      <alignment horizontal="left" vertical="center"/>
    </xf>
    <xf numFmtId="0" fontId="25" fillId="16" borderId="15" xfId="5" applyFill="1" applyBorder="1" applyAlignment="1">
      <alignment horizontal="center" vertical="center"/>
    </xf>
    <xf numFmtId="0" fontId="25" fillId="16" borderId="1" xfId="5" applyFill="1" applyBorder="1" applyAlignment="1">
      <alignment horizontal="center" vertical="center"/>
    </xf>
    <xf numFmtId="0" fontId="25" fillId="16" borderId="2" xfId="5" applyFill="1" applyBorder="1" applyAlignment="1">
      <alignment horizontal="center" vertical="center"/>
    </xf>
    <xf numFmtId="0" fontId="39" fillId="19" borderId="8" xfId="5" applyFont="1" applyFill="1" applyBorder="1" applyAlignment="1">
      <alignment horizontal="center" vertical="center"/>
    </xf>
    <xf numFmtId="0" fontId="39" fillId="14" borderId="8" xfId="5" applyFont="1" applyFill="1" applyBorder="1" applyAlignment="1">
      <alignment horizontal="center" vertical="center"/>
    </xf>
    <xf numFmtId="0" fontId="72" fillId="14" borderId="8" xfId="0" applyFont="1" applyFill="1" applyBorder="1" applyAlignment="1" applyProtection="1">
      <alignment horizontal="left" vertical="center"/>
      <protection locked="0"/>
    </xf>
    <xf numFmtId="0" fontId="39" fillId="14" borderId="14" xfId="0" applyFont="1" applyFill="1" applyBorder="1" applyAlignment="1" applyProtection="1">
      <alignment horizontal="right" vertical="center"/>
      <protection locked="0"/>
    </xf>
    <xf numFmtId="0" fontId="39" fillId="14" borderId="12" xfId="5" applyFont="1" applyFill="1" applyBorder="1" applyAlignment="1" applyProtection="1">
      <alignment horizontal="right" vertical="center" wrapText="1"/>
      <protection locked="0"/>
    </xf>
    <xf numFmtId="0" fontId="39" fillId="14" borderId="14" xfId="5" applyFont="1" applyFill="1" applyBorder="1" applyAlignment="1" applyProtection="1">
      <alignment horizontal="right" vertical="center" wrapText="1"/>
      <protection locked="0"/>
    </xf>
    <xf numFmtId="0" fontId="39" fillId="14" borderId="7" xfId="5" applyFont="1" applyFill="1" applyBorder="1" applyAlignment="1" applyProtection="1">
      <alignment horizontal="right" vertical="center" wrapText="1"/>
      <protection locked="0"/>
    </xf>
    <xf numFmtId="0" fontId="29" fillId="16" borderId="14" xfId="5" applyFont="1" applyFill="1" applyBorder="1" applyAlignment="1">
      <alignment horizontal="left" vertical="center" shrinkToFit="1"/>
    </xf>
    <xf numFmtId="0" fontId="39" fillId="14" borderId="12" xfId="5" applyFont="1" applyFill="1" applyBorder="1" applyAlignment="1" applyProtection="1">
      <alignment horizontal="center" vertical="center"/>
      <protection locked="0"/>
    </xf>
    <xf numFmtId="0" fontId="39" fillId="14" borderId="14" xfId="5" applyFont="1" applyFill="1" applyBorder="1" applyAlignment="1" applyProtection="1">
      <alignment horizontal="center" vertical="center"/>
      <protection locked="0"/>
    </xf>
    <xf numFmtId="0" fontId="31" fillId="17" borderId="12" xfId="5" applyFont="1" applyFill="1" applyBorder="1" applyAlignment="1" applyProtection="1">
      <alignment horizontal="center" vertical="center"/>
      <protection locked="0"/>
    </xf>
    <xf numFmtId="0" fontId="31" fillId="17" borderId="14" xfId="5" applyFont="1" applyFill="1" applyBorder="1" applyAlignment="1" applyProtection="1">
      <alignment horizontal="center" vertical="center"/>
      <protection locked="0"/>
    </xf>
    <xf numFmtId="0" fontId="31" fillId="17" borderId="7" xfId="5" applyFont="1" applyFill="1" applyBorder="1" applyAlignment="1" applyProtection="1">
      <alignment horizontal="center" vertical="center"/>
      <protection locked="0"/>
    </xf>
    <xf numFmtId="0" fontId="41" fillId="16" borderId="10" xfId="5" applyFont="1" applyFill="1" applyBorder="1" applyAlignment="1" applyProtection="1">
      <alignment horizontal="center" vertical="center" wrapText="1"/>
      <protection locked="0"/>
    </xf>
    <xf numFmtId="0" fontId="47" fillId="16" borderId="10" xfId="5" applyFont="1" applyFill="1" applyBorder="1" applyAlignment="1" applyProtection="1">
      <alignment horizontal="center" vertical="center" wrapText="1"/>
      <protection locked="0"/>
    </xf>
    <xf numFmtId="0" fontId="31" fillId="16" borderId="14" xfId="5" applyFont="1" applyFill="1" applyBorder="1" applyAlignment="1" applyProtection="1">
      <alignment horizontal="center" vertical="center" wrapText="1"/>
      <protection locked="0"/>
    </xf>
    <xf numFmtId="0" fontId="31" fillId="16" borderId="7" xfId="5" applyFont="1" applyFill="1" applyBorder="1" applyAlignment="1" applyProtection="1">
      <alignment horizontal="center" vertical="center" wrapText="1"/>
      <protection locked="0"/>
    </xf>
    <xf numFmtId="0" fontId="47" fillId="16" borderId="12" xfId="5" applyFont="1" applyFill="1" applyBorder="1" applyAlignment="1" applyProtection="1">
      <alignment horizontal="right" vertical="center" wrapText="1"/>
      <protection locked="0"/>
    </xf>
    <xf numFmtId="0" fontId="47" fillId="16" borderId="14" xfId="5" applyFont="1" applyFill="1" applyBorder="1" applyAlignment="1" applyProtection="1">
      <alignment horizontal="right" vertical="center" wrapText="1"/>
      <protection locked="0"/>
    </xf>
    <xf numFmtId="0" fontId="47" fillId="16" borderId="7" xfId="5" applyFont="1" applyFill="1" applyBorder="1" applyAlignment="1" applyProtection="1">
      <alignment horizontal="right" vertical="center" wrapText="1"/>
      <protection locked="0"/>
    </xf>
    <xf numFmtId="0" fontId="29" fillId="16" borderId="14" xfId="5" applyFont="1" applyFill="1" applyBorder="1" applyAlignment="1" applyProtection="1">
      <alignment horizontal="left" vertical="center"/>
      <protection hidden="1"/>
    </xf>
    <xf numFmtId="0" fontId="39" fillId="14" borderId="8" xfId="5" applyFont="1" applyFill="1" applyBorder="1" applyAlignment="1" applyProtection="1">
      <alignment horizontal="center" vertical="center"/>
      <protection hidden="1"/>
    </xf>
    <xf numFmtId="0" fontId="39" fillId="14" borderId="8" xfId="5" applyFont="1" applyFill="1" applyBorder="1" applyAlignment="1" applyProtection="1">
      <alignment horizontal="center" vertical="center" wrapText="1"/>
      <protection hidden="1"/>
    </xf>
    <xf numFmtId="0" fontId="29" fillId="4" borderId="14" xfId="5" applyFont="1" applyFill="1" applyBorder="1" applyAlignment="1" applyProtection="1">
      <alignment horizontal="left" vertical="center"/>
      <protection locked="0"/>
    </xf>
    <xf numFmtId="0" fontId="29" fillId="4" borderId="7" xfId="5" applyFont="1" applyFill="1" applyBorder="1" applyAlignment="1" applyProtection="1">
      <alignment horizontal="left" vertical="center"/>
      <protection locked="0"/>
    </xf>
    <xf numFmtId="0" fontId="47" fillId="16" borderId="14" xfId="5" applyFont="1" applyFill="1" applyBorder="1" applyAlignment="1" applyProtection="1">
      <alignment horizontal="left" vertical="center" wrapText="1"/>
      <protection hidden="1"/>
    </xf>
    <xf numFmtId="0" fontId="31" fillId="16" borderId="12" xfId="5" applyFont="1" applyFill="1" applyBorder="1" applyAlignment="1" applyProtection="1">
      <alignment horizontal="center" vertical="center"/>
      <protection hidden="1"/>
    </xf>
    <xf numFmtId="0" fontId="25" fillId="16" borderId="7" xfId="5" applyFill="1" applyBorder="1" applyAlignment="1" applyProtection="1">
      <alignment vertical="center"/>
      <protection hidden="1"/>
    </xf>
    <xf numFmtId="0" fontId="29" fillId="4" borderId="12" xfId="5" applyFont="1" applyFill="1" applyBorder="1" applyAlignment="1" applyProtection="1">
      <alignment horizontal="left" vertical="center"/>
      <protection locked="0"/>
    </xf>
    <xf numFmtId="0" fontId="39" fillId="34" borderId="15" xfId="5" applyFont="1" applyFill="1" applyBorder="1" applyAlignment="1" applyProtection="1">
      <alignment horizontal="center" vertical="center"/>
      <protection hidden="1"/>
    </xf>
    <xf numFmtId="0" fontId="39" fillId="34" borderId="13" xfId="5" applyFont="1" applyFill="1" applyBorder="1" applyAlignment="1" applyProtection="1">
      <alignment horizontal="center" vertical="center"/>
      <protection hidden="1"/>
    </xf>
    <xf numFmtId="0" fontId="39" fillId="34" borderId="2" xfId="5" applyFont="1" applyFill="1" applyBorder="1" applyAlignment="1" applyProtection="1">
      <alignment horizontal="center" vertical="center"/>
      <protection hidden="1"/>
    </xf>
    <xf numFmtId="0" fontId="39" fillId="34" borderId="3" xfId="5" applyFont="1" applyFill="1" applyBorder="1" applyAlignment="1" applyProtection="1">
      <alignment horizontal="center" vertical="center"/>
      <protection hidden="1"/>
    </xf>
    <xf numFmtId="0" fontId="40" fillId="33" borderId="8" xfId="5" applyFont="1" applyFill="1" applyBorder="1" applyAlignment="1" applyProtection="1">
      <alignment horizontal="center" vertical="center"/>
      <protection hidden="1"/>
    </xf>
    <xf numFmtId="0" fontId="25" fillId="16" borderId="13" xfId="5" applyFill="1" applyBorder="1" applyAlignment="1">
      <alignment horizontal="right" vertical="center"/>
    </xf>
    <xf numFmtId="0" fontId="25" fillId="16" borderId="3" xfId="5" applyFill="1" applyBorder="1" applyAlignment="1">
      <alignment horizontal="right" vertical="center"/>
    </xf>
    <xf numFmtId="0" fontId="46" fillId="16" borderId="9" xfId="5" applyFont="1" applyFill="1" applyBorder="1" applyAlignment="1" applyProtection="1">
      <alignment horizontal="right" vertical="center"/>
      <protection hidden="1"/>
    </xf>
    <xf numFmtId="0" fontId="46" fillId="16" borderId="10" xfId="5" applyFont="1" applyFill="1" applyBorder="1" applyAlignment="1" applyProtection="1">
      <alignment horizontal="right" vertical="center"/>
      <protection hidden="1"/>
    </xf>
    <xf numFmtId="170" fontId="40" fillId="8" borderId="9" xfId="5" applyNumberFormat="1" applyFont="1" applyFill="1" applyBorder="1" applyAlignment="1">
      <alignment horizontal="right" vertical="center"/>
    </xf>
    <xf numFmtId="170" fontId="40" fillId="8" borderId="10" xfId="5" applyNumberFormat="1" applyFont="1" applyFill="1" applyBorder="1" applyAlignment="1">
      <alignment horizontal="right" vertical="center"/>
    </xf>
    <xf numFmtId="170" fontId="40" fillId="8" borderId="9" xfId="5" applyNumberFormat="1" applyFont="1" applyFill="1" applyBorder="1" applyAlignment="1">
      <alignment vertical="center"/>
    </xf>
    <xf numFmtId="170" fontId="40" fillId="8" borderId="10" xfId="5" applyNumberFormat="1" applyFont="1" applyFill="1" applyBorder="1" applyAlignment="1">
      <alignment vertical="center"/>
    </xf>
    <xf numFmtId="0" fontId="43" fillId="16" borderId="9" xfId="5" applyFont="1" applyFill="1" applyBorder="1" applyAlignment="1">
      <alignment horizontal="center" vertical="center"/>
    </xf>
    <xf numFmtId="0" fontId="43" fillId="16" borderId="10" xfId="5" applyFont="1" applyFill="1" applyBorder="1" applyAlignment="1">
      <alignment horizontal="center" vertical="center"/>
    </xf>
    <xf numFmtId="0" fontId="39" fillId="26" borderId="8" xfId="5" applyFont="1" applyFill="1" applyBorder="1" applyAlignment="1">
      <alignment horizontal="center" vertical="center"/>
    </xf>
    <xf numFmtId="0" fontId="39" fillId="28" borderId="12" xfId="5" applyFont="1" applyFill="1" applyBorder="1" applyAlignment="1">
      <alignment horizontal="center" vertical="center"/>
    </xf>
    <xf numFmtId="0" fontId="39" fillId="28" borderId="14" xfId="5" applyFont="1" applyFill="1" applyBorder="1" applyAlignment="1">
      <alignment horizontal="center" vertical="center"/>
    </xf>
    <xf numFmtId="0" fontId="39" fillId="28" borderId="7" xfId="5" applyFont="1" applyFill="1" applyBorder="1" applyAlignment="1">
      <alignment horizontal="center" vertical="center"/>
    </xf>
    <xf numFmtId="0" fontId="25" fillId="6" borderId="15" xfId="5" applyFill="1" applyBorder="1" applyAlignment="1">
      <alignment horizontal="center" vertical="center"/>
    </xf>
    <xf numFmtId="0" fontId="25" fillId="6" borderId="2" xfId="5" applyFill="1" applyBorder="1" applyAlignment="1">
      <alignment horizontal="center" vertical="center"/>
    </xf>
    <xf numFmtId="0" fontId="25" fillId="6" borderId="6" xfId="5" applyFont="1" applyFill="1" applyBorder="1" applyAlignment="1">
      <alignment horizontal="left" vertical="center" wrapText="1"/>
    </xf>
    <xf numFmtId="0" fontId="25" fillId="6" borderId="5" xfId="5" applyFill="1" applyBorder="1" applyAlignment="1">
      <alignment horizontal="left" vertical="center" wrapText="1"/>
    </xf>
    <xf numFmtId="0" fontId="25" fillId="12" borderId="15" xfId="5" applyFill="1" applyBorder="1" applyAlignment="1">
      <alignment horizontal="center" vertical="center"/>
    </xf>
    <xf numFmtId="0" fontId="25" fillId="12" borderId="2" xfId="5" applyFill="1" applyBorder="1" applyAlignment="1">
      <alignment horizontal="center" vertical="center"/>
    </xf>
    <xf numFmtId="0" fontId="25" fillId="12" borderId="6" xfId="5" applyFill="1" applyBorder="1" applyAlignment="1">
      <alignment horizontal="left" vertical="center" wrapText="1"/>
    </xf>
    <xf numFmtId="0" fontId="25" fillId="12" borderId="5" xfId="5" applyFill="1" applyBorder="1" applyAlignment="1">
      <alignment horizontal="left" vertical="center" wrapText="1"/>
    </xf>
    <xf numFmtId="0" fontId="25" fillId="12" borderId="6" xfId="5" applyFont="1" applyFill="1" applyBorder="1" applyAlignment="1">
      <alignment horizontal="left" vertical="center" wrapText="1"/>
    </xf>
    <xf numFmtId="0" fontId="42" fillId="23" borderId="15" xfId="5" applyFont="1" applyFill="1" applyBorder="1" applyAlignment="1">
      <alignment horizontal="center" vertical="center"/>
    </xf>
    <xf numFmtId="0" fontId="42" fillId="23" borderId="2" xfId="5" applyFont="1" applyFill="1" applyBorder="1" applyAlignment="1">
      <alignment horizontal="center" vertical="center"/>
    </xf>
    <xf numFmtId="0" fontId="39" fillId="23" borderId="6" xfId="5" applyFont="1" applyFill="1" applyBorder="1" applyAlignment="1">
      <alignment horizontal="left" vertical="center" wrapText="1"/>
    </xf>
    <xf numFmtId="0" fontId="39" fillId="23" borderId="5" xfId="5" applyFont="1" applyFill="1" applyBorder="1" applyAlignment="1">
      <alignment horizontal="left" vertical="center" wrapText="1"/>
    </xf>
    <xf numFmtId="0" fontId="25" fillId="6" borderId="6" xfId="5" applyFill="1" applyBorder="1" applyAlignment="1">
      <alignment horizontal="left" vertical="center" wrapText="1"/>
    </xf>
    <xf numFmtId="0" fontId="39" fillId="28" borderId="15" xfId="5" applyFont="1" applyFill="1" applyBorder="1" applyAlignment="1">
      <alignment horizontal="center" vertical="center"/>
    </xf>
    <xf numFmtId="0" fontId="39" fillId="28" borderId="6" xfId="5" applyFont="1" applyFill="1" applyBorder="1" applyAlignment="1">
      <alignment horizontal="center" vertical="center"/>
    </xf>
    <xf numFmtId="0" fontId="39" fillId="28" borderId="13" xfId="5" applyFont="1" applyFill="1" applyBorder="1" applyAlignment="1">
      <alignment horizontal="center" vertical="center"/>
    </xf>
    <xf numFmtId="0" fontId="39" fillId="28" borderId="2" xfId="5" applyFont="1" applyFill="1" applyBorder="1" applyAlignment="1">
      <alignment horizontal="center" vertical="center"/>
    </xf>
    <xf numFmtId="0" fontId="39" fillId="28" borderId="5" xfId="5" applyFont="1" applyFill="1" applyBorder="1" applyAlignment="1">
      <alignment horizontal="center" vertical="center"/>
    </xf>
    <xf numFmtId="0" fontId="39" fillId="28" borderId="3" xfId="5" applyFont="1" applyFill="1" applyBorder="1" applyAlignment="1">
      <alignment horizontal="center" vertical="center"/>
    </xf>
    <xf numFmtId="0" fontId="39" fillId="28" borderId="9" xfId="5" applyFont="1" applyFill="1" applyBorder="1" applyAlignment="1">
      <alignment horizontal="center" wrapText="1"/>
    </xf>
    <xf numFmtId="0" fontId="39" fillId="28" borderId="10" xfId="5" applyFont="1" applyFill="1" applyBorder="1" applyAlignment="1">
      <alignment horizontal="center" wrapText="1"/>
    </xf>
    <xf numFmtId="0" fontId="25" fillId="4" borderId="9" xfId="5" applyFont="1" applyFill="1" applyBorder="1" applyAlignment="1" applyProtection="1">
      <alignment horizontal="center"/>
      <protection locked="0"/>
    </xf>
    <xf numFmtId="0" fontId="25" fillId="4" borderId="10" xfId="5" applyFont="1" applyFill="1" applyBorder="1" applyAlignment="1" applyProtection="1">
      <alignment horizontal="center"/>
      <protection locked="0"/>
    </xf>
    <xf numFmtId="0" fontId="25" fillId="6" borderId="13" xfId="5" applyFont="1" applyFill="1" applyBorder="1" applyAlignment="1">
      <alignment horizontal="left" vertical="center"/>
    </xf>
    <xf numFmtId="0" fontId="25" fillId="6" borderId="3" xfId="5" applyFill="1" applyBorder="1" applyAlignment="1">
      <alignment horizontal="left" vertical="center"/>
    </xf>
    <xf numFmtId="0" fontId="25" fillId="16" borderId="6" xfId="5" applyFont="1" applyFill="1" applyBorder="1" applyAlignment="1">
      <alignment horizontal="left" vertical="center" wrapText="1"/>
    </xf>
    <xf numFmtId="0" fontId="25" fillId="16" borderId="5" xfId="5" applyFill="1" applyBorder="1" applyAlignment="1">
      <alignment horizontal="left" vertical="center" wrapText="1"/>
    </xf>
    <xf numFmtId="0" fontId="25" fillId="16" borderId="13" xfId="5" applyFont="1" applyFill="1" applyBorder="1" applyAlignment="1">
      <alignment horizontal="left" vertical="center" wrapText="1"/>
    </xf>
    <xf numFmtId="0" fontId="25" fillId="16" borderId="3" xfId="5" applyFill="1" applyBorder="1" applyAlignment="1">
      <alignment horizontal="left" vertical="center"/>
    </xf>
    <xf numFmtId="0" fontId="25" fillId="16" borderId="6" xfId="5" applyFill="1" applyBorder="1" applyAlignment="1">
      <alignment horizontal="left" vertical="center" wrapText="1"/>
    </xf>
    <xf numFmtId="0" fontId="25" fillId="16" borderId="13" xfId="5" applyFont="1" applyFill="1" applyBorder="1" applyAlignment="1">
      <alignment horizontal="left" vertical="center"/>
    </xf>
    <xf numFmtId="0" fontId="25" fillId="16" borderId="3" xfId="5" applyFill="1" applyBorder="1" applyAlignment="1">
      <alignment horizontal="left" vertical="center" wrapText="1"/>
    </xf>
    <xf numFmtId="0" fontId="25" fillId="6" borderId="13" xfId="5" applyFont="1" applyFill="1" applyBorder="1" applyAlignment="1">
      <alignment horizontal="left" vertical="center" wrapText="1"/>
    </xf>
    <xf numFmtId="0" fontId="25" fillId="6" borderId="3" xfId="5" applyFont="1" applyFill="1" applyBorder="1" applyAlignment="1">
      <alignment horizontal="left" vertical="center"/>
    </xf>
    <xf numFmtId="0" fontId="42" fillId="23" borderId="1" xfId="5" applyFont="1" applyFill="1" applyBorder="1" applyAlignment="1">
      <alignment horizontal="center" vertical="center"/>
    </xf>
    <xf numFmtId="0" fontId="39" fillId="23" borderId="6" xfId="5" applyFont="1" applyFill="1" applyBorder="1" applyAlignment="1">
      <alignment horizontal="center" vertical="center" wrapText="1"/>
    </xf>
    <xf numFmtId="0" fontId="39" fillId="23" borderId="0" xfId="5" applyFont="1" applyFill="1" applyAlignment="1">
      <alignment horizontal="center" vertical="center" wrapText="1"/>
    </xf>
    <xf numFmtId="0" fontId="39" fillId="23" borderId="5" xfId="5" applyFont="1" applyFill="1" applyBorder="1" applyAlignment="1">
      <alignment horizontal="center" vertical="center" wrapText="1"/>
    </xf>
    <xf numFmtId="165" fontId="39" fillId="23" borderId="9" xfId="11" applyFont="1" applyFill="1" applyBorder="1" applyAlignment="1">
      <alignment horizontal="center" vertical="center"/>
    </xf>
    <xf numFmtId="165" fontId="39" fillId="23" borderId="10" xfId="11" applyFont="1" applyFill="1" applyBorder="1" applyAlignment="1">
      <alignment horizontal="center" vertical="center"/>
    </xf>
    <xf numFmtId="165" fontId="66" fillId="4" borderId="9" xfId="11" applyFont="1" applyFill="1" applyBorder="1" applyAlignment="1" applyProtection="1">
      <alignment horizontal="left" vertical="center"/>
      <protection locked="0"/>
    </xf>
    <xf numFmtId="165" fontId="66" fillId="4" borderId="10" xfId="11" applyFont="1" applyFill="1" applyBorder="1" applyAlignment="1" applyProtection="1">
      <alignment horizontal="left" vertical="center"/>
      <protection locked="0"/>
    </xf>
    <xf numFmtId="0" fontId="39" fillId="28" borderId="13" xfId="5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F2FA5D4E-2DD0-48EB-9C93-0D497E0CA0EA}"/>
    <cellStyle name="Moeda 3" xfId="4" xr:uid="{0332B0E5-F7FD-44D8-9002-2878A617484E}"/>
    <cellStyle name="Normal" xfId="0" builtinId="0"/>
    <cellStyle name="Normal 2" xfId="5" xr:uid="{EF3FDCE0-829A-4E4F-9286-F572379A0FCC}"/>
    <cellStyle name="Porcentagem" xfId="6" builtinId="5"/>
    <cellStyle name="Porcentagem 2" xfId="7" xr:uid="{A95923CF-4CF5-4D98-85D6-1DE8BEB55282}"/>
    <cellStyle name="Porcentagem 3" xfId="8" xr:uid="{AE7C26AB-8299-425A-9844-1D51ED1E83F4}"/>
    <cellStyle name="Separador de milhares 2" xfId="9" xr:uid="{A3F9697A-BFA5-4D2D-AE49-3C165DF72657}"/>
    <cellStyle name="Separador de milhares 3" xfId="10" xr:uid="{67C6430D-714E-4705-9663-A92A58EEBF2A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9B-44E6-8C36-6F8E86D7EA53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9B-44E6-8C36-6F8E86D7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567871"/>
        <c:axId val="1"/>
      </c:scatterChart>
      <c:valAx>
        <c:axId val="50356787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503567871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4-4D5B-9BA2-71ECE05F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559711"/>
        <c:axId val="1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D4-4D5B-9BA2-71ECE05F70BD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D4-4D5B-9BA2-71ECE05F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559711"/>
        <c:axId val="1"/>
      </c:scatterChart>
      <c:catAx>
        <c:axId val="503559711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1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503559711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6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26" fmlaLink="$E$6" fmlaRange="Apoio!$AG$7:$AG$24" noThreeD="1" sel="1" val="0"/>
</file>

<file path=xl/ctrlProps/ctrlProp11.xml><?xml version="1.0" encoding="utf-8"?>
<formControlPr xmlns="http://schemas.microsoft.com/office/spreadsheetml/2009/9/main" objectType="Drop" dropLines="10" dropStyle="combo" dx="26" fmlaLink="$F$6" fmlaRange="Apoio!$AG$7:$AG$24" noThreeD="1" sel="1" val="0"/>
</file>

<file path=xl/ctrlProps/ctrlProp12.xml><?xml version="1.0" encoding="utf-8"?>
<formControlPr xmlns="http://schemas.microsoft.com/office/spreadsheetml/2009/9/main" objectType="Drop" dropLines="10" dropStyle="combo" dx="26" fmlaLink="$G$6" fmlaRange="Apoio!$AG$7:$AG$24" noThreeD="1" sel="1" val="0"/>
</file>

<file path=xl/ctrlProps/ctrlProp13.xml><?xml version="1.0" encoding="utf-8"?>
<formControlPr xmlns="http://schemas.microsoft.com/office/spreadsheetml/2009/9/main" objectType="Drop" dropLines="10" dropStyle="combo" dx="26" fmlaLink="$H$6" fmlaRange="Apoio!$AG$7:$AG$24" noThreeD="1" sel="1" val="0"/>
</file>

<file path=xl/ctrlProps/ctrlProp14.xml><?xml version="1.0" encoding="utf-8"?>
<formControlPr xmlns="http://schemas.microsoft.com/office/spreadsheetml/2009/9/main" objectType="Drop" dropLines="10" dropStyle="combo" dx="26" fmlaLink="$I$6" fmlaRange="Apoio!$AG$7:$AG$24" noThreeD="1" sel="1" val="0"/>
</file>

<file path=xl/ctrlProps/ctrlProp15.xml><?xml version="1.0" encoding="utf-8"?>
<formControlPr xmlns="http://schemas.microsoft.com/office/spreadsheetml/2009/9/main" objectType="Drop" dropLines="10" dropStyle="combo" dx="26" fmlaLink="$J$6" fmlaRange="Apoio!$AG$7:$AG$24" noThreeD="1" sel="1" val="0"/>
</file>

<file path=xl/ctrlProps/ctrlProp16.xml><?xml version="1.0" encoding="utf-8"?>
<formControlPr xmlns="http://schemas.microsoft.com/office/spreadsheetml/2009/9/main" objectType="Drop" dropLines="10" dropStyle="combo" dx="26" fmlaLink="$K$6" fmlaRange="Apoio!$AG$7:$AG$24" noThreeD="1" sel="1" val="0"/>
</file>

<file path=xl/ctrlProps/ctrlProp17.xml><?xml version="1.0" encoding="utf-8"?>
<formControlPr xmlns="http://schemas.microsoft.com/office/spreadsheetml/2009/9/main" objectType="Drop" dropLines="10" dropStyle="combo" dx="26" fmlaLink="$L$6" fmlaRange="Apoio!$AG$7:$AG$24" noThreeD="1" sel="1" val="0"/>
</file>

<file path=xl/ctrlProps/ctrlProp18.xml><?xml version="1.0" encoding="utf-8"?>
<formControlPr xmlns="http://schemas.microsoft.com/office/spreadsheetml/2009/9/main" objectType="Drop" dropLines="10" dropStyle="combo" dx="26" fmlaLink="$M$6" fmlaRange="Apoio!$AG$7:$AG$24" noThreeD="1" sel="1" val="0"/>
</file>

<file path=xl/ctrlProps/ctrlProp19.xml><?xml version="1.0" encoding="utf-8"?>
<formControlPr xmlns="http://schemas.microsoft.com/office/spreadsheetml/2009/9/main" objectType="Drop" dropLines="10" dropStyle="combo" dx="26" fmlaLink="$N$6" fmlaRange="Apoio!$AG$7:$AG$24" noThreeD="1" sel="1" val="0"/>
</file>

<file path=xl/ctrlProps/ctrlProp2.xml><?xml version="1.0" encoding="utf-8"?>
<formControlPr xmlns="http://schemas.microsoft.com/office/spreadsheetml/2009/9/main" objectType="Drop" dropLines="10" dropStyle="combo" dx="26" fmlaLink="$E$6" fmlaRange="Apoio!$AG$7:$AG$24" noThreeD="1" sel="1" val="0"/>
</file>

<file path=xl/ctrlProps/ctrlProp20.xml><?xml version="1.0" encoding="utf-8"?>
<formControlPr xmlns="http://schemas.microsoft.com/office/spreadsheetml/2009/9/main" objectType="Drop" dropLines="10" dropStyle="combo" dx="2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6" fmlaLink="$E$17" fmlaRange="Apoio!$B$39:$F$44" noThreeD="1" sel="3" val="0"/>
</file>

<file path=xl/ctrlProps/ctrlProp6.xml><?xml version="1.0" encoding="utf-8"?>
<formControlPr xmlns="http://schemas.microsoft.com/office/spreadsheetml/2009/9/main" objectType="Drop" dropLines="4" dropStyle="combo" dx="2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6" fmlaLink="$C$6" fmlaRange="Apoio!$AG$7:$AG$24" noThreeD="1" sel="1" val="0"/>
</file>

<file path=xl/ctrlProps/ctrlProp9.xml><?xml version="1.0" encoding="utf-8"?>
<formControlPr xmlns="http://schemas.microsoft.com/office/spreadsheetml/2009/9/main" objectType="Drop" dropLines="10" dropStyle="combo" dx="26" fmlaLink="$D$6" fmlaRange="Apoio!$AG$7:$AG$2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A00611-0870-E2A3-BBC9-7F98C9C6EA28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A7A5B5-5D85-926E-7CB2-D48125E913C5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BF3D12-4801-BF5F-9C84-D1129C56A4C7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753D01-1EE7-9F83-88E6-816038DECC6A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9C97FC-A954-7531-25AC-6AABC1139E26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31647A-DF64-881E-4037-72F252D0BB53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7DCE4E-9537-E65E-81E9-73E9126B3A7C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19A856-D87C-3EBD-8B1B-920E95451374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D3CD9B-1983-E151-3F27-7ECBCE75A6EE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CF0F0C4-2625-A4E9-FB60-249B9EC9B97C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6DBAAC-072F-910E-4E68-C45537813D9E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003D0F7-85F6-C794-72A7-610518D116A4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5029B5B-D3AD-DAEE-0011-7A85A8600251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0DBBFD9-62A9-BC33-B218-6A8CB5C5D77B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0462208-B371-4708-9363-A1E684575F14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8F32347-1B22-2EAD-A4A8-809FA0AD79B4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10C6DE-B51F-394D-AA47-95AF71346644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2DB75A-E682-E393-887A-4B77FF74C8A6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29B1E67-29AD-92B8-ED33-95BBF1B04C16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3589B23-4055-E730-CF0C-AB17F24A2B0F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D86C7EB-D90E-FBCA-4EE9-FD18A03E907A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24261EE-BB4C-1C45-7FA3-53EC1690B33E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DAF4734-68E8-075A-397C-FA9BA5E8B968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A50065B-D326-FC22-F751-9C2746620868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ADAFF79-6514-6967-D6EE-F8E1E85DFA97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9F6259-47F7-3A3D-4015-2B40308560EA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BA1B695-209D-2A05-A53A-9FE61058C2FE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D6F9DE7-2C80-515A-63E5-171EEFE9C0D5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21A460A7-D164-49CD-F710-49DF563B5C58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AD6E59-7973-1B82-B09D-ED4667EB99AD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A5F8C8-180C-8F2A-6CEB-804088B2DBF2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121995E0-5216-C718-249A-2A015784E35E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B50E4AC-BD80-608E-A00E-CEB2FC7BBD2F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CF423F9-3161-4B0E-7542-2EBFB93A7EFC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B4967DC5-FF57-73AE-F3BF-C054858B69B5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EEF646E-C970-3677-B50C-D510FEF3751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BB69A0-E74E-CC6D-C49D-18CF77A5BB2F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17</xdr:row>
          <xdr:rowOff>0</xdr:rowOff>
        </xdr:from>
        <xdr:to>
          <xdr:col>7</xdr:col>
          <xdr:colOff>1264920</xdr:colOff>
          <xdr:row>18</xdr:row>
          <xdr:rowOff>7620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8FFDE509-76E3-CF10-2913-36B17FAD99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7620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19AF072F-1025-A653-C73A-A027AEBB9A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7620</xdr:colOff>
          <xdr:row>7</xdr:row>
          <xdr:rowOff>7620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EA7E8135-EBB3-AC6E-45B8-7E7B795B96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1211580</xdr:colOff>
          <xdr:row>2</xdr:row>
          <xdr:rowOff>182880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4C100B54-E9E2-320A-882D-55A207E94A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182880</xdr:rowOff>
        </xdr:from>
        <xdr:to>
          <xdr:col>7</xdr:col>
          <xdr:colOff>1264920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ADB3D6D5-1E6C-729F-C123-2F03A8EB0A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0</xdr:rowOff>
        </xdr:from>
        <xdr:to>
          <xdr:col>7</xdr:col>
          <xdr:colOff>1264920</xdr:colOff>
          <xdr:row>16</xdr:row>
          <xdr:rowOff>7620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DB486CED-5928-C62A-28F0-E48AAD0F4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14</xdr:row>
          <xdr:rowOff>0</xdr:rowOff>
        </xdr:from>
        <xdr:to>
          <xdr:col>7</xdr:col>
          <xdr:colOff>1264920</xdr:colOff>
          <xdr:row>15</xdr:row>
          <xdr:rowOff>7620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642AB58F-A98C-B42C-2D1D-06A89CDF38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15240</xdr:colOff>
      <xdr:row>16</xdr:row>
      <xdr:rowOff>0</xdr:rowOff>
    </xdr:from>
    <xdr:to>
      <xdr:col>14</xdr:col>
      <xdr:colOff>1402080</xdr:colOff>
      <xdr:row>21</xdr:row>
      <xdr:rowOff>76200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BEF78C2D-4550-CF7C-26DE-65F4FD06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159240" y="3048000"/>
          <a:ext cx="17373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</xdr:colOff>
      <xdr:row>22</xdr:row>
      <xdr:rowOff>68580</xdr:rowOff>
    </xdr:from>
    <xdr:to>
      <xdr:col>15</xdr:col>
      <xdr:colOff>0</xdr:colOff>
      <xdr:row>25</xdr:row>
      <xdr:rowOff>83820</xdr:rowOff>
    </xdr:to>
    <xdr:pic>
      <xdr:nvPicPr>
        <xdr:cNvPr id="31507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81DDABFA-B1C8-FABB-5B0F-6AFE2A5E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1620" y="4259580"/>
          <a:ext cx="178308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D8A6FD-E840-50B3-5E42-1551A32B130B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7620</xdr:rowOff>
        </xdr:from>
        <xdr:to>
          <xdr:col>2</xdr:col>
          <xdr:colOff>1478280</xdr:colOff>
          <xdr:row>5</xdr:row>
          <xdr:rowOff>220980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E3BCC8B-50D6-CABF-67AC-73EB244F1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7620</xdr:rowOff>
        </xdr:from>
        <xdr:to>
          <xdr:col>3</xdr:col>
          <xdr:colOff>1478280</xdr:colOff>
          <xdr:row>5</xdr:row>
          <xdr:rowOff>220980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14198E3E-B17B-C991-3589-C89FACFEF5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</xdr:rowOff>
        </xdr:from>
        <xdr:to>
          <xdr:col>4</xdr:col>
          <xdr:colOff>1478280</xdr:colOff>
          <xdr:row>5</xdr:row>
          <xdr:rowOff>220980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1DCBF96D-5504-481C-60E0-398E0389EC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7620</xdr:rowOff>
        </xdr:from>
        <xdr:to>
          <xdr:col>5</xdr:col>
          <xdr:colOff>1478280</xdr:colOff>
          <xdr:row>5</xdr:row>
          <xdr:rowOff>220980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BE0DB222-46F3-E337-FFE3-3523A84FFD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7620</xdr:rowOff>
        </xdr:from>
        <xdr:to>
          <xdr:col>6</xdr:col>
          <xdr:colOff>1478280</xdr:colOff>
          <xdr:row>5</xdr:row>
          <xdr:rowOff>220980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50A6DCCA-ADCB-14A4-2A92-C1B5525BBB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7620</xdr:rowOff>
        </xdr:from>
        <xdr:to>
          <xdr:col>7</xdr:col>
          <xdr:colOff>1478280</xdr:colOff>
          <xdr:row>5</xdr:row>
          <xdr:rowOff>220980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B8A9D8B8-AF10-7594-4EE0-10A26A21D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7620</xdr:rowOff>
        </xdr:from>
        <xdr:to>
          <xdr:col>8</xdr:col>
          <xdr:colOff>1478280</xdr:colOff>
          <xdr:row>5</xdr:row>
          <xdr:rowOff>220980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965387EB-E6FC-C30F-8D8C-F1651CB0A9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7620</xdr:rowOff>
        </xdr:from>
        <xdr:to>
          <xdr:col>9</xdr:col>
          <xdr:colOff>1478280</xdr:colOff>
          <xdr:row>5</xdr:row>
          <xdr:rowOff>220980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29A862C2-C19F-6730-2E6A-D1315CDC75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7620</xdr:rowOff>
        </xdr:from>
        <xdr:to>
          <xdr:col>10</xdr:col>
          <xdr:colOff>1478280</xdr:colOff>
          <xdr:row>5</xdr:row>
          <xdr:rowOff>220980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4130B942-DCBC-D9E3-46DD-5FC2B7F7C3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7620</xdr:rowOff>
        </xdr:from>
        <xdr:to>
          <xdr:col>11</xdr:col>
          <xdr:colOff>1478280</xdr:colOff>
          <xdr:row>5</xdr:row>
          <xdr:rowOff>220980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1E08352D-F72D-C206-7A0B-B7E4B17A1D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7620</xdr:rowOff>
        </xdr:from>
        <xdr:to>
          <xdr:col>12</xdr:col>
          <xdr:colOff>1478280</xdr:colOff>
          <xdr:row>5</xdr:row>
          <xdr:rowOff>220980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B7BF7F3E-4948-0223-FC92-324FB7EF29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7620</xdr:rowOff>
        </xdr:from>
        <xdr:to>
          <xdr:col>13</xdr:col>
          <xdr:colOff>1478280</xdr:colOff>
          <xdr:row>5</xdr:row>
          <xdr:rowOff>220980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C12C3D0B-7925-E65D-AAEC-04784634FD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D86144-F5BB-F797-C836-FF52F8406216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764AD6-2153-24FB-1EF8-6CE288E77905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76C906-1E65-70F8-2265-8051A17AD62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EE9B-D82F-CA0A-DE96-71FAE5E7642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DE79A4-0C1F-7804-A58C-BC6600E77476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5ADB4-95BD-E1E9-896C-D39203DCBD8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151651-7536-0FF9-0123-E4EE5F15F4C2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8C3A26-F3D7-1850-4A53-1548EE8C9155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0F95A7-3387-4E00-D9B1-CA5F09CE705C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3B43FD-CDF8-3A92-708C-C71D9E342E93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604FF3-C1AF-264F-8DA1-4A10C4CF9DEF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B24471-DB2A-0B6F-FC6A-C044FB427BCF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03F6EA-E567-D88B-9E10-7F78DFF0092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1B92F5-F3DD-3677-17D6-E65BED159D58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C76D3-0DE2-8A7C-2A8A-BF1EB9EB3ADE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3B884-FBF2-787C-FD37-96A189A9DDA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7234FB-3BBA-EC69-E877-CF59EE63F1D6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DE18F5-7266-94AD-9F98-BFB19B061EC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95D552-9058-A5B7-809C-15C66757F80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5302B7-F2BF-BCF2-9440-51822B23239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01630-73CE-C316-CE9F-B262AD5F91A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C67A55-611D-DFF8-8132-22C88ABB57D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FAD14E-2019-5B33-8E1C-C9B0E1B8E31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10052F-7D77-ECA9-5FE9-6F1EA7534D5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D4DE4D-5833-D194-2D55-5F992C4BD5F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5A006-63E0-4FC5-11C3-152897C531A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48CF89-6AF5-4D29-0EF8-4BF5B237823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994CF1-C910-D75D-C748-251B7E770FC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9CC16A-5F59-ACEE-FC7A-BD2914BAF37F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FBDAB-9087-AB1E-BC83-F487EE241853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4A68D0-8DED-E99F-76B7-4DF853834FEE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5A0EA4-8413-26F3-A913-6E57954F012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C2F14-306C-40A7-E3B8-6EB8DC1B3779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F2912B-2A67-8648-B8F8-990D6B0B093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E4C789-F7F7-BD70-3B54-7C882F36666F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B77876-D7E9-6016-8E2D-79199CC09202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182880</xdr:rowOff>
        </xdr:from>
        <xdr:to>
          <xdr:col>14</xdr:col>
          <xdr:colOff>7620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1714D8AE-6BEF-BCEF-4CBA-7B0A2ECC52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FFBA05-EAFB-A465-232E-4C9FFC0489A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B4FD17-D5A4-A72C-7904-B4FCB8E0AA2A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20E135-7772-8AF3-26E7-D3FDE65B9ACC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B8EC4E-F411-426B-F00C-08643A55710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9CACD6-B365-8268-9724-5C7D21D802A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68F053-BBF0-6B32-13B5-6166A7785BD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A09950-2D71-0B10-12F1-E47F7D710CBD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EEC28D-0940-4552-17B7-C573EAC8F58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D482A1-8738-CF16-7851-76E53128C2E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96DA0-D17E-4765-15E4-5AB9EBC4A32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7D79D4-A76D-0EC7-A3BE-2DAB0A57F23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438100-AB8A-336C-439D-B44A835B346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E334D-C9FA-877E-0E3D-E5695FF58BF5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28AC68-6D80-6F16-57B4-6AF1CA859F7E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8AD2AA-68F6-0EF5-0238-E88246375AA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123CF-C10F-5339-8B87-87EFE7AB0EF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E18446-D4CD-EE7B-7F0A-A3C36C1EAABB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36</xdr:row>
      <xdr:rowOff>22860</xdr:rowOff>
    </xdr:from>
    <xdr:to>
      <xdr:col>7</xdr:col>
      <xdr:colOff>807720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9D762D42-8884-1816-797B-FA56E978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DFE88-E65F-0BF0-9044-0BC4A4B891CB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33CFD-71C9-0990-D540-8C30EBDE9889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A4D70-83FE-8BF7-2519-6E82C7D54FEB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830580</xdr:colOff>
      <xdr:row>63</xdr:row>
      <xdr:rowOff>144780</xdr:rowOff>
    </xdr:to>
    <xdr:graphicFrame macro="">
      <xdr:nvGraphicFramePr>
        <xdr:cNvPr id="219138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>
          <a:extLst>
            <a:ext uri="{FF2B5EF4-FFF2-40B4-BE49-F238E27FC236}">
              <a16:creationId xmlns:a16="http://schemas.microsoft.com/office/drawing/2014/main" id="{EEBDC6BB-58FC-A195-1F40-8FC40A205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5DF3CC-0F60-3608-A0FD-15C0FDBAAC85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DDEAFA-4A2C-014C-3496-03B2B0E63B86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0686A1-13EB-B1C1-6CAE-590DDBE8F3EF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4FC9E7-16B8-6204-095A-5D1E15B732ED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59111C-D4EC-7F8F-649E-70D798F93A2B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E30354-E9DA-F828-8A30-8F870BA69F85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847D1D-4B04-EACB-1846-446CF40BA81B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7AAE8-E161-4EC0-B835-DD827B14A4D1}">
  <sheetPr codeName="Plan1">
    <tabColor theme="0"/>
  </sheetPr>
  <dimension ref="A1:AA137"/>
  <sheetViews>
    <sheetView showGridLines="0" topLeftCell="B1" zoomScale="82" zoomScaleNormal="100" workbookViewId="0">
      <selection activeCell="C1" sqref="C1"/>
    </sheetView>
  </sheetViews>
  <sheetFormatPr defaultColWidth="9.109375" defaultRowHeight="13.2" x14ac:dyDescent="0.25"/>
  <cols>
    <col min="1" max="1" width="3.5546875" style="337" customWidth="1"/>
    <col min="2" max="2" width="2.88671875" style="337" customWidth="1"/>
    <col min="3" max="3" width="4.5546875" style="337" customWidth="1"/>
    <col min="4" max="4" width="19.44140625" style="337" customWidth="1"/>
    <col min="5" max="5" width="3.5546875" style="337" customWidth="1"/>
    <col min="6" max="6" width="17.88671875" style="337" customWidth="1"/>
    <col min="7" max="7" width="4.5546875" style="337" customWidth="1"/>
    <col min="8" max="8" width="20.109375" style="337" customWidth="1"/>
    <col min="9" max="9" width="0.88671875" style="356" customWidth="1"/>
    <col min="10" max="10" width="18.33203125" style="356" customWidth="1"/>
    <col min="11" max="11" width="4.5546875" style="357" customWidth="1"/>
    <col min="12" max="12" width="19.44140625" style="356" customWidth="1"/>
    <col min="13" max="13" width="13.5546875" style="356" customWidth="1"/>
    <col min="14" max="14" width="5.109375" style="356" customWidth="1"/>
    <col min="15" max="15" width="21" style="356" customWidth="1"/>
    <col min="16" max="16" width="2.88671875" style="337" customWidth="1"/>
    <col min="17" max="17" width="1.5546875" style="337" customWidth="1"/>
    <col min="18" max="18" width="15.5546875" style="365" customWidth="1"/>
    <col min="19" max="19" width="22" style="356" customWidth="1"/>
    <col min="20" max="20" width="7.44140625" style="356" customWidth="1"/>
    <col min="21" max="21" width="9.5546875" style="366" bestFit="1" customWidth="1"/>
    <col min="22" max="22" width="9.5546875" style="356" bestFit="1" customWidth="1"/>
    <col min="23" max="23" width="3.5546875" style="356" customWidth="1"/>
    <col min="24" max="24" width="13.44140625" style="356" bestFit="1" customWidth="1"/>
    <col min="25" max="26" width="8.5546875" style="356" customWidth="1"/>
    <col min="27" max="30" width="8.5546875" style="337" customWidth="1"/>
    <col min="31" max="31" width="3.5546875" style="337" customWidth="1"/>
    <col min="32" max="33" width="8.44140625" style="337" bestFit="1" customWidth="1"/>
    <col min="34" max="34" width="5.5546875" style="337" bestFit="1" customWidth="1"/>
    <col min="35" max="35" width="8.88671875" style="337" bestFit="1" customWidth="1"/>
    <col min="36" max="43" width="11.44140625" style="337" customWidth="1"/>
    <col min="44" max="45" width="10.88671875" style="337" bestFit="1" customWidth="1"/>
    <col min="46" max="46" width="45.88671875" style="337" bestFit="1" customWidth="1"/>
    <col min="47" max="47" width="3.5546875" style="337" customWidth="1"/>
    <col min="48" max="48" width="8.5546875" style="337" customWidth="1"/>
    <col min="49" max="49" width="3.5546875" style="337" customWidth="1"/>
    <col min="50" max="50" width="4.44140625" style="337" bestFit="1" customWidth="1"/>
    <col min="51" max="51" width="13.5546875" style="337" bestFit="1" customWidth="1"/>
    <col min="52" max="52" width="5.5546875" style="337" customWidth="1"/>
    <col min="53" max="53" width="3.5546875" style="337" customWidth="1"/>
    <col min="54" max="54" width="9.109375" style="337"/>
    <col min="55" max="55" width="10.109375" style="337" bestFit="1" customWidth="1"/>
    <col min="56" max="57" width="10.109375" style="337" customWidth="1"/>
    <col min="58" max="58" width="12.44140625" style="337" bestFit="1" customWidth="1"/>
    <col min="59" max="59" width="19.109375" style="337" bestFit="1" customWidth="1"/>
    <col min="60" max="60" width="11.44140625" style="337" bestFit="1" customWidth="1"/>
    <col min="61" max="61" width="11.5546875" style="337" bestFit="1" customWidth="1"/>
    <col min="62" max="62" width="12.44140625" style="337" bestFit="1" customWidth="1"/>
    <col min="63" max="63" width="9.5546875" style="337" customWidth="1"/>
    <col min="64" max="64" width="11.5546875" style="337" bestFit="1" customWidth="1"/>
    <col min="65" max="66" width="9.5546875" style="337" bestFit="1" customWidth="1"/>
    <col min="67" max="16384" width="9.109375" style="337"/>
  </cols>
  <sheetData>
    <row r="1" spans="2:26" ht="16.5" customHeight="1" x14ac:dyDescent="0.25">
      <c r="C1" s="650" t="s">
        <v>1162</v>
      </c>
      <c r="D1" s="651"/>
      <c r="E1" s="651"/>
      <c r="R1" s="361"/>
      <c r="S1" s="361"/>
      <c r="T1" s="361"/>
      <c r="U1" s="361"/>
    </row>
    <row r="2" spans="2:26" s="338" customFormat="1" ht="13.8" x14ac:dyDescent="0.25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795" t="s">
        <v>857</v>
      </c>
      <c r="S2" s="795"/>
      <c r="T2" s="795"/>
      <c r="U2" s="795"/>
      <c r="V2" s="358"/>
      <c r="W2" s="358"/>
      <c r="X2" s="358"/>
      <c r="Y2" s="358"/>
    </row>
    <row r="3" spans="2:26" s="339" customFormat="1" ht="15" customHeight="1" x14ac:dyDescent="0.25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795"/>
      <c r="S3" s="795"/>
      <c r="T3" s="795"/>
      <c r="U3" s="795"/>
      <c r="V3" s="359"/>
      <c r="W3" s="359"/>
      <c r="X3" s="359"/>
      <c r="Y3" s="359"/>
    </row>
    <row r="4" spans="2:26" s="339" customFormat="1" ht="15" customHeight="1" x14ac:dyDescent="0.25">
      <c r="B4" s="550"/>
      <c r="C4" s="773" t="s">
        <v>45</v>
      </c>
      <c r="D4" s="773"/>
      <c r="E4" s="552" t="s">
        <v>1159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5">
      <c r="B5" s="550"/>
      <c r="C5" s="773" t="s">
        <v>46</v>
      </c>
      <c r="D5" s="773"/>
      <c r="E5" s="775" t="s">
        <v>1133</v>
      </c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5">
      <c r="B6" s="550"/>
      <c r="C6" s="773" t="s">
        <v>146</v>
      </c>
      <c r="D6" s="773"/>
      <c r="E6" s="567">
        <v>1</v>
      </c>
      <c r="F6" s="566" t="str">
        <f>VLOOKUP(E6,Apoio!AF7:AG24,2)</f>
        <v>SELECIONE A CIDADE</v>
      </c>
      <c r="G6" s="566">
        <f>VLOOKUP(E6,Apoio!AF7:AH24,3)</f>
        <v>0</v>
      </c>
      <c r="H6" s="552"/>
      <c r="I6" s="552"/>
      <c r="J6" s="563"/>
      <c r="K6" s="552"/>
      <c r="L6" s="797" t="s">
        <v>50</v>
      </c>
      <c r="M6" s="797"/>
      <c r="N6" s="798">
        <v>0.08</v>
      </c>
      <c r="O6" s="798"/>
      <c r="P6" s="568"/>
      <c r="R6" s="796"/>
      <c r="S6" s="796"/>
      <c r="T6" s="11"/>
      <c r="U6" s="12"/>
      <c r="V6" s="359"/>
      <c r="W6" s="359"/>
      <c r="X6" s="359"/>
      <c r="Y6" s="359"/>
    </row>
    <row r="7" spans="2:26" s="339" customFormat="1" ht="15" customHeight="1" x14ac:dyDescent="0.25">
      <c r="B7" s="550"/>
      <c r="C7" s="773" t="s">
        <v>131</v>
      </c>
      <c r="D7" s="773"/>
      <c r="E7" s="646">
        <v>12</v>
      </c>
      <c r="F7" s="566"/>
      <c r="G7" s="564"/>
      <c r="H7" s="552"/>
      <c r="I7" s="552"/>
      <c r="J7" s="563"/>
      <c r="K7" s="563"/>
      <c r="L7" s="797" t="s">
        <v>96</v>
      </c>
      <c r="M7" s="797"/>
      <c r="N7" s="776">
        <v>0.7</v>
      </c>
      <c r="O7" s="776"/>
      <c r="P7" s="568"/>
      <c r="Q7" s="340"/>
      <c r="R7" s="796"/>
      <c r="S7" s="796"/>
      <c r="T7" s="11"/>
      <c r="U7" s="12"/>
      <c r="V7" s="359"/>
    </row>
    <row r="8" spans="2:26" s="339" customFormat="1" ht="15" customHeight="1" x14ac:dyDescent="0.3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796"/>
      <c r="S8" s="796"/>
      <c r="T8" s="11"/>
      <c r="U8" s="10"/>
      <c r="V8" s="359"/>
      <c r="W8" s="360"/>
    </row>
    <row r="9" spans="2:26" s="339" customFormat="1" ht="15" customHeight="1" x14ac:dyDescent="0.3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796"/>
      <c r="S9" s="796"/>
      <c r="T9" s="11"/>
      <c r="U9" s="10"/>
      <c r="V9" s="359"/>
      <c r="W9" s="360"/>
    </row>
    <row r="10" spans="2:26" s="339" customFormat="1" ht="15" customHeight="1" x14ac:dyDescent="0.3">
      <c r="B10" s="550"/>
      <c r="C10" s="774" t="s">
        <v>52</v>
      </c>
      <c r="D10" s="774"/>
      <c r="E10" s="775" t="s">
        <v>1107</v>
      </c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3">
      <c r="B11" s="550"/>
      <c r="C11" s="774" t="s">
        <v>53</v>
      </c>
      <c r="D11" s="774"/>
      <c r="E11" s="775" t="s">
        <v>1074</v>
      </c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553"/>
      <c r="R11" s="791"/>
      <c r="S11" s="791"/>
      <c r="T11" s="346"/>
      <c r="U11" s="346"/>
      <c r="V11" s="359"/>
      <c r="W11" s="360"/>
    </row>
    <row r="12" spans="2:26" s="339" customFormat="1" ht="15" customHeight="1" x14ac:dyDescent="0.3">
      <c r="B12" s="550"/>
      <c r="C12" s="774" t="s">
        <v>54</v>
      </c>
      <c r="D12" s="774"/>
      <c r="E12" s="812">
        <v>0</v>
      </c>
      <c r="F12" s="812"/>
      <c r="G12" s="812"/>
      <c r="H12" s="812"/>
      <c r="I12" s="812"/>
      <c r="J12" s="555"/>
      <c r="K12" s="554"/>
      <c r="L12" s="771" t="s">
        <v>104</v>
      </c>
      <c r="M12" s="772"/>
      <c r="N12" s="811"/>
      <c r="O12" s="811"/>
      <c r="P12" s="553"/>
      <c r="R12" s="791"/>
      <c r="S12" s="791"/>
      <c r="T12" s="791"/>
      <c r="U12" s="791"/>
      <c r="V12" s="359"/>
      <c r="W12" s="362"/>
      <c r="X12" s="362"/>
      <c r="Y12" s="362"/>
      <c r="Z12" s="361"/>
    </row>
    <row r="13" spans="2:26" s="339" customFormat="1" ht="15" customHeight="1" x14ac:dyDescent="0.3">
      <c r="B13" s="550"/>
      <c r="C13" s="774" t="s">
        <v>47</v>
      </c>
      <c r="D13" s="774"/>
      <c r="E13" s="775" t="s">
        <v>1075</v>
      </c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553"/>
      <c r="R13" s="791"/>
      <c r="S13" s="791"/>
      <c r="T13" s="791"/>
      <c r="U13" s="791"/>
      <c r="V13" s="359"/>
      <c r="W13" s="360"/>
    </row>
    <row r="14" spans="2:26" s="339" customFormat="1" ht="15" customHeight="1" x14ac:dyDescent="0.3">
      <c r="B14" s="550"/>
      <c r="C14" s="774" t="s">
        <v>48</v>
      </c>
      <c r="D14" s="774"/>
      <c r="E14" s="814">
        <v>0</v>
      </c>
      <c r="F14" s="814"/>
      <c r="G14" s="814"/>
      <c r="H14" s="555" t="s">
        <v>49</v>
      </c>
      <c r="I14" s="555"/>
      <c r="J14" s="813" t="s">
        <v>1076</v>
      </c>
      <c r="K14" s="813"/>
      <c r="L14" s="813"/>
      <c r="M14" s="813"/>
      <c r="N14" s="813"/>
      <c r="O14" s="813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3">
      <c r="B15" s="550"/>
      <c r="C15" s="774" t="s">
        <v>1113</v>
      </c>
      <c r="D15" s="774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3">
      <c r="B16" s="550"/>
      <c r="C16" s="774" t="s">
        <v>172</v>
      </c>
      <c r="D16" s="774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3">
      <c r="B17" s="550"/>
      <c r="C17" s="774" t="s">
        <v>154</v>
      </c>
      <c r="D17" s="774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3">
      <c r="B18" s="550"/>
      <c r="C18" s="774" t="s">
        <v>55</v>
      </c>
      <c r="D18" s="774"/>
      <c r="E18" s="565">
        <v>11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3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3">
      <c r="B20" s="550"/>
      <c r="C20" s="809" t="s">
        <v>82</v>
      </c>
      <c r="D20" s="809"/>
      <c r="E20" s="809"/>
      <c r="F20" s="552"/>
      <c r="G20" s="579" t="s">
        <v>56</v>
      </c>
      <c r="H20" s="616">
        <f>Apoio!I35</f>
        <v>845.27153232180933</v>
      </c>
      <c r="I20" s="562" t="s">
        <v>32</v>
      </c>
      <c r="J20" s="552"/>
      <c r="K20" s="579" t="s">
        <v>57</v>
      </c>
      <c r="L20" s="617">
        <f>Apoio!I36</f>
        <v>2277.1639023839998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3">
      <c r="B21" s="550"/>
      <c r="C21" s="810" t="str">
        <f>IFERROR(CONCATENATE("Valores definidos pela ",VLOOKUP(E7,Apoio!R13:AB122,11),", para FC = ",TEXT(N7,"0%")),"SELECIONE O ANO ")</f>
        <v>Valores definidos pela Resolução ANEEL Nº 3.430 de 10 de dezembro de 2024, para FC = 70%</v>
      </c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3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3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3">
      <c r="B24" s="550"/>
      <c r="C24" s="552" t="s">
        <v>1158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3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3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3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3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4.4" x14ac:dyDescent="0.3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3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794" t="s">
        <v>682</v>
      </c>
      <c r="S30" s="794"/>
      <c r="T30" s="794"/>
      <c r="U30" s="794"/>
      <c r="V30" s="359"/>
      <c r="W30" s="359"/>
      <c r="X30" s="359"/>
      <c r="Y30" s="359"/>
      <c r="Z30" s="359"/>
    </row>
    <row r="31" spans="2:27" ht="24.6" x14ac:dyDescent="0.3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4.6" x14ac:dyDescent="0.25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793" t="s">
        <v>683</v>
      </c>
      <c r="S32" s="793"/>
      <c r="T32" s="793"/>
      <c r="U32" s="793"/>
    </row>
    <row r="33" spans="2:21" ht="4.5" customHeight="1" x14ac:dyDescent="0.3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3">
      <c r="B34" s="594"/>
      <c r="C34" s="799" t="s">
        <v>145</v>
      </c>
      <c r="D34" s="800"/>
      <c r="E34" s="800"/>
      <c r="F34" s="801"/>
      <c r="G34" s="805">
        <f>'Custo Contábil'!D20</f>
        <v>5128.2051282051279</v>
      </c>
      <c r="H34" s="806"/>
      <c r="I34" s="608"/>
      <c r="J34" s="799" t="s">
        <v>1084</v>
      </c>
      <c r="K34" s="800"/>
      <c r="L34" s="800"/>
      <c r="M34" s="801"/>
      <c r="N34" s="805">
        <f>'Custo Contábil'!F20</f>
        <v>5128.2051282051279</v>
      </c>
      <c r="O34" s="806"/>
      <c r="P34" s="596"/>
      <c r="Q34" s="344"/>
      <c r="R34" s="346"/>
      <c r="S34" s="346"/>
      <c r="T34" s="346"/>
      <c r="U34" s="346"/>
    </row>
    <row r="35" spans="2:21" ht="15" customHeight="1" x14ac:dyDescent="0.25">
      <c r="B35" s="594"/>
      <c r="C35" s="802"/>
      <c r="D35" s="803"/>
      <c r="E35" s="803"/>
      <c r="F35" s="804"/>
      <c r="G35" s="807"/>
      <c r="H35" s="808"/>
      <c r="I35" s="608"/>
      <c r="J35" s="802"/>
      <c r="K35" s="803"/>
      <c r="L35" s="803"/>
      <c r="M35" s="804"/>
      <c r="N35" s="807"/>
      <c r="O35" s="808"/>
      <c r="P35" s="596"/>
      <c r="Q35" s="344"/>
      <c r="R35" s="793" t="s">
        <v>687</v>
      </c>
      <c r="S35" s="793"/>
      <c r="T35" s="793"/>
      <c r="U35" s="793"/>
    </row>
    <row r="36" spans="2:21" ht="3" customHeight="1" x14ac:dyDescent="0.25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793"/>
      <c r="S36" s="793"/>
      <c r="T36" s="793"/>
      <c r="U36" s="793"/>
    </row>
    <row r="37" spans="2:21" ht="18" customHeight="1" x14ac:dyDescent="0.25">
      <c r="B37" s="594"/>
      <c r="C37" s="815" t="s">
        <v>208</v>
      </c>
      <c r="D37" s="816"/>
      <c r="E37" s="816"/>
      <c r="F37" s="817"/>
      <c r="G37" s="818">
        <f>'Custo Contábil'!H20</f>
        <v>0</v>
      </c>
      <c r="H37" s="819"/>
      <c r="I37" s="609"/>
      <c r="J37" s="815" t="s">
        <v>209</v>
      </c>
      <c r="K37" s="816"/>
      <c r="L37" s="816"/>
      <c r="M37" s="817"/>
      <c r="N37" s="818">
        <f>'Custo Contábil'!G20</f>
        <v>0</v>
      </c>
      <c r="O37" s="819"/>
      <c r="P37" s="596"/>
      <c r="Q37" s="344"/>
      <c r="R37" s="793"/>
      <c r="S37" s="793"/>
      <c r="T37" s="793"/>
      <c r="U37" s="793"/>
    </row>
    <row r="38" spans="2:21" ht="3" customHeight="1" x14ac:dyDescent="0.25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5">
      <c r="B39" s="594"/>
      <c r="C39" s="823" t="s">
        <v>67</v>
      </c>
      <c r="D39" s="824"/>
      <c r="E39" s="824"/>
      <c r="F39" s="825"/>
      <c r="G39" s="829">
        <f>RCB!C13</f>
        <v>0</v>
      </c>
      <c r="H39" s="830"/>
      <c r="I39" s="609"/>
      <c r="J39" s="823" t="s">
        <v>895</v>
      </c>
      <c r="K39" s="824"/>
      <c r="L39" s="824"/>
      <c r="M39" s="825"/>
      <c r="N39" s="826">
        <f>ContrDesemp!H16</f>
        <v>0</v>
      </c>
      <c r="O39" s="827"/>
      <c r="P39" s="596"/>
      <c r="Q39" s="344"/>
      <c r="R39" s="541"/>
      <c r="S39" s="542"/>
      <c r="T39" s="542"/>
      <c r="U39" s="543"/>
    </row>
    <row r="40" spans="2:21" ht="18" customHeight="1" x14ac:dyDescent="0.25">
      <c r="B40" s="594"/>
      <c r="C40" s="820" t="s">
        <v>83</v>
      </c>
      <c r="D40" s="821"/>
      <c r="E40" s="821"/>
      <c r="F40" s="822"/>
      <c r="G40" s="831">
        <f>RCB!D13</f>
        <v>0</v>
      </c>
      <c r="H40" s="832"/>
      <c r="I40" s="609"/>
      <c r="J40" s="820" t="s">
        <v>160</v>
      </c>
      <c r="K40" s="821"/>
      <c r="L40" s="821"/>
      <c r="M40" s="822"/>
      <c r="N40" s="828">
        <f>ContrDesemp!H19</f>
        <v>0</v>
      </c>
      <c r="O40" s="808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5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5">
      <c r="B42" s="594"/>
      <c r="C42" s="782" t="s">
        <v>219</v>
      </c>
      <c r="D42" s="783"/>
      <c r="E42" s="784"/>
      <c r="F42" s="781" t="s">
        <v>894</v>
      </c>
      <c r="G42" s="781"/>
      <c r="H42" s="443" t="s">
        <v>893</v>
      </c>
      <c r="I42" s="609"/>
      <c r="J42" s="782" t="s">
        <v>220</v>
      </c>
      <c r="K42" s="783"/>
      <c r="L42" s="784"/>
      <c r="M42" s="781" t="s">
        <v>894</v>
      </c>
      <c r="N42" s="781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3">
      <c r="B43" s="594"/>
      <c r="C43" s="785"/>
      <c r="D43" s="786"/>
      <c r="E43" s="787"/>
      <c r="F43" s="789">
        <f>RCB!H5</f>
        <v>0</v>
      </c>
      <c r="G43" s="788"/>
      <c r="H43" s="618">
        <f>RCB!H25</f>
        <v>0</v>
      </c>
      <c r="I43" s="609"/>
      <c r="J43" s="785"/>
      <c r="K43" s="786"/>
      <c r="L43" s="787"/>
      <c r="M43" s="789">
        <f>RCB!K5</f>
        <v>0</v>
      </c>
      <c r="N43" s="788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5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5">
      <c r="B45" s="594"/>
      <c r="C45" s="782" t="s">
        <v>32</v>
      </c>
      <c r="D45" s="783"/>
      <c r="E45" s="784"/>
      <c r="F45" s="781" t="s">
        <v>705</v>
      </c>
      <c r="G45" s="781"/>
      <c r="H45" s="443" t="s">
        <v>785</v>
      </c>
      <c r="I45" s="609"/>
      <c r="J45" s="782" t="s">
        <v>218</v>
      </c>
      <c r="K45" s="783"/>
      <c r="L45" s="784"/>
      <c r="M45" s="781" t="s">
        <v>705</v>
      </c>
      <c r="N45" s="781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5">
      <c r="B46" s="594"/>
      <c r="C46" s="785"/>
      <c r="D46" s="786"/>
      <c r="E46" s="787"/>
      <c r="F46" s="788">
        <f>RCB!D19</f>
        <v>0</v>
      </c>
      <c r="G46" s="788"/>
      <c r="H46" s="618">
        <f>RCB!F19</f>
        <v>0</v>
      </c>
      <c r="I46" s="609"/>
      <c r="J46" s="785"/>
      <c r="K46" s="786"/>
      <c r="L46" s="787"/>
      <c r="M46" s="788">
        <f>RCB!D20</f>
        <v>0</v>
      </c>
      <c r="N46" s="788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3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792"/>
      <c r="S47" s="792"/>
      <c r="T47" s="792"/>
      <c r="U47" s="792"/>
    </row>
    <row r="48" spans="2:21" ht="20.25" customHeight="1" x14ac:dyDescent="0.25">
      <c r="B48" s="790"/>
      <c r="C48" s="790"/>
      <c r="D48" s="790"/>
      <c r="E48" s="790"/>
      <c r="F48" s="790"/>
      <c r="G48" s="790"/>
      <c r="H48" s="790"/>
      <c r="I48" s="790"/>
      <c r="J48" s="790"/>
      <c r="K48" s="790"/>
      <c r="L48" s="790"/>
      <c r="M48" s="790"/>
      <c r="N48" s="790"/>
      <c r="O48" s="790"/>
      <c r="P48" s="790"/>
    </row>
    <row r="49" spans="1:17" ht="21" customHeight="1" x14ac:dyDescent="0.35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5">
      <c r="B50" s="1"/>
      <c r="C50" s="777" t="s">
        <v>163</v>
      </c>
      <c r="D50" s="778"/>
      <c r="E50" s="778"/>
      <c r="F50" s="778"/>
      <c r="G50" s="778"/>
      <c r="H50" s="451">
        <f>ContrDesemp!H17</f>
        <v>0</v>
      </c>
      <c r="I50" s="21"/>
      <c r="J50" s="779" t="s">
        <v>890</v>
      </c>
      <c r="K50" s="780"/>
      <c r="L50" s="780"/>
      <c r="M50" s="780"/>
      <c r="N50" s="780"/>
      <c r="O50" s="22">
        <f>ContrDesemp!D19</f>
        <v>0</v>
      </c>
      <c r="P50" s="4"/>
      <c r="Q50" s="345"/>
    </row>
    <row r="51" spans="1:17" ht="15.6" x14ac:dyDescent="0.25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5">
      <c r="A52" s="364"/>
    </row>
    <row r="53" spans="1:17" x14ac:dyDescent="0.25">
      <c r="B53" s="364"/>
      <c r="C53" s="367" t="s">
        <v>211</v>
      </c>
      <c r="D53" s="367">
        <f>IF(Apresentação!M4&gt;3,0.8,0.9)</f>
        <v>0.9</v>
      </c>
    </row>
    <row r="73" spans="9:15" x14ac:dyDescent="0.25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5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5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5">
      <c r="I76" s="337"/>
      <c r="J76" s="337"/>
      <c r="K76" s="337"/>
      <c r="L76" s="337"/>
      <c r="M76" s="337"/>
      <c r="N76" s="337"/>
      <c r="O76" s="337"/>
    </row>
    <row r="77" spans="9:15" x14ac:dyDescent="0.25">
      <c r="I77" s="337"/>
      <c r="J77" s="337"/>
      <c r="K77" s="337"/>
      <c r="L77" s="337"/>
      <c r="M77" s="337"/>
      <c r="N77" s="337"/>
      <c r="O77" s="337"/>
    </row>
    <row r="78" spans="9:15" x14ac:dyDescent="0.25">
      <c r="I78" s="337"/>
      <c r="J78" s="337"/>
      <c r="K78" s="337"/>
      <c r="L78" s="337"/>
      <c r="M78" s="337"/>
      <c r="N78" s="337"/>
      <c r="O78" s="337"/>
    </row>
    <row r="79" spans="9:15" x14ac:dyDescent="0.25">
      <c r="I79" s="337"/>
      <c r="J79" s="337"/>
      <c r="K79" s="337"/>
      <c r="L79" s="337"/>
      <c r="M79" s="337"/>
      <c r="N79" s="337"/>
      <c r="O79" s="337"/>
    </row>
    <row r="80" spans="9:15" x14ac:dyDescent="0.25">
      <c r="I80" s="337"/>
      <c r="J80" s="337"/>
      <c r="K80" s="337"/>
      <c r="L80" s="337"/>
      <c r="M80" s="337"/>
      <c r="N80" s="337"/>
      <c r="O80" s="337"/>
    </row>
    <row r="81" spans="9:15" x14ac:dyDescent="0.25">
      <c r="I81" s="337"/>
      <c r="J81" s="337"/>
      <c r="K81" s="337"/>
      <c r="L81" s="337"/>
      <c r="M81" s="337"/>
      <c r="N81" s="337"/>
      <c r="O81" s="337"/>
    </row>
    <row r="82" spans="9:15" x14ac:dyDescent="0.25">
      <c r="I82" s="337"/>
      <c r="J82" s="337"/>
      <c r="K82" s="337"/>
      <c r="L82" s="337"/>
      <c r="M82" s="337"/>
      <c r="N82" s="337"/>
      <c r="O82" s="337"/>
    </row>
    <row r="83" spans="9:15" x14ac:dyDescent="0.25">
      <c r="I83" s="337"/>
      <c r="J83" s="337"/>
      <c r="K83" s="337"/>
      <c r="L83" s="337"/>
      <c r="M83" s="337"/>
      <c r="N83" s="337"/>
      <c r="O83" s="337"/>
    </row>
    <row r="84" spans="9:15" x14ac:dyDescent="0.25">
      <c r="I84" s="337"/>
      <c r="J84" s="337"/>
      <c r="K84" s="337"/>
      <c r="L84" s="337"/>
      <c r="M84" s="337"/>
      <c r="N84" s="337"/>
      <c r="O84" s="337"/>
    </row>
    <row r="85" spans="9:15" x14ac:dyDescent="0.25">
      <c r="I85" s="337"/>
      <c r="J85" s="337"/>
      <c r="K85" s="337"/>
      <c r="L85" s="337"/>
      <c r="M85" s="337"/>
      <c r="N85" s="337"/>
      <c r="O85" s="337"/>
    </row>
    <row r="86" spans="9:15" x14ac:dyDescent="0.25">
      <c r="I86" s="337"/>
      <c r="J86" s="337"/>
      <c r="K86" s="337"/>
      <c r="L86" s="337"/>
      <c r="M86" s="337"/>
      <c r="N86" s="337"/>
      <c r="O86" s="337"/>
    </row>
    <row r="87" spans="9:15" x14ac:dyDescent="0.25">
      <c r="I87" s="337"/>
      <c r="J87" s="337"/>
      <c r="K87" s="337"/>
      <c r="L87" s="337"/>
      <c r="M87" s="337"/>
      <c r="N87" s="337"/>
      <c r="O87" s="337"/>
    </row>
    <row r="88" spans="9:15" x14ac:dyDescent="0.25">
      <c r="I88" s="337"/>
      <c r="J88" s="337"/>
      <c r="K88" s="337"/>
      <c r="L88" s="337"/>
      <c r="M88" s="337"/>
      <c r="N88" s="337"/>
      <c r="O88" s="337"/>
    </row>
    <row r="89" spans="9:15" x14ac:dyDescent="0.25">
      <c r="I89" s="337"/>
      <c r="J89" s="337"/>
      <c r="K89" s="337"/>
      <c r="L89" s="337"/>
      <c r="M89" s="337"/>
      <c r="N89" s="337"/>
      <c r="O89" s="337"/>
    </row>
    <row r="90" spans="9:15" x14ac:dyDescent="0.25">
      <c r="I90" s="337"/>
      <c r="J90" s="337"/>
      <c r="K90" s="337"/>
      <c r="L90" s="337"/>
      <c r="M90" s="337"/>
      <c r="N90" s="337"/>
      <c r="O90" s="337"/>
    </row>
    <row r="91" spans="9:15" x14ac:dyDescent="0.25">
      <c r="I91" s="337"/>
      <c r="J91" s="337"/>
      <c r="K91" s="337"/>
      <c r="L91" s="337"/>
      <c r="M91" s="337"/>
      <c r="N91" s="337"/>
      <c r="O91" s="337"/>
    </row>
    <row r="92" spans="9:15" x14ac:dyDescent="0.25">
      <c r="I92" s="337"/>
      <c r="J92" s="337"/>
      <c r="K92" s="337"/>
      <c r="L92" s="337"/>
      <c r="M92" s="337"/>
      <c r="N92" s="337"/>
      <c r="O92" s="337"/>
    </row>
    <row r="93" spans="9:15" x14ac:dyDescent="0.25">
      <c r="I93" s="337"/>
      <c r="J93" s="337"/>
      <c r="K93" s="337"/>
      <c r="L93" s="337"/>
      <c r="M93" s="337"/>
      <c r="N93" s="337"/>
      <c r="O93" s="337"/>
    </row>
    <row r="94" spans="9:15" x14ac:dyDescent="0.25">
      <c r="I94" s="337"/>
      <c r="J94" s="337"/>
      <c r="K94" s="337"/>
      <c r="L94" s="337"/>
      <c r="M94" s="337"/>
      <c r="N94" s="337"/>
      <c r="O94" s="337"/>
    </row>
    <row r="95" spans="9:15" x14ac:dyDescent="0.25">
      <c r="I95" s="337"/>
      <c r="J95" s="337"/>
      <c r="K95" s="337"/>
      <c r="L95" s="337"/>
      <c r="M95" s="337"/>
      <c r="N95" s="337"/>
      <c r="O95" s="337"/>
    </row>
    <row r="96" spans="9:15" x14ac:dyDescent="0.25">
      <c r="I96" s="337"/>
      <c r="J96" s="337"/>
      <c r="K96" s="337"/>
      <c r="L96" s="337"/>
      <c r="M96" s="337"/>
      <c r="N96" s="337"/>
      <c r="O96" s="337"/>
    </row>
    <row r="97" spans="9:15" x14ac:dyDescent="0.25">
      <c r="I97" s="337"/>
      <c r="J97" s="337"/>
      <c r="K97" s="337"/>
      <c r="L97" s="337"/>
      <c r="M97" s="337"/>
      <c r="N97" s="337"/>
      <c r="O97" s="337"/>
    </row>
    <row r="98" spans="9:15" x14ac:dyDescent="0.25">
      <c r="I98" s="337"/>
      <c r="J98" s="337"/>
      <c r="K98" s="337"/>
      <c r="L98" s="337"/>
      <c r="M98" s="337"/>
      <c r="N98" s="337"/>
      <c r="O98" s="337"/>
    </row>
    <row r="99" spans="9:15" x14ac:dyDescent="0.25">
      <c r="I99" s="337"/>
      <c r="J99" s="337"/>
      <c r="K99" s="337"/>
      <c r="L99" s="337"/>
      <c r="M99" s="337"/>
      <c r="N99" s="337"/>
      <c r="O99" s="337"/>
    </row>
    <row r="100" spans="9:15" x14ac:dyDescent="0.25">
      <c r="I100" s="337"/>
      <c r="J100" s="337"/>
      <c r="K100" s="337"/>
      <c r="L100" s="337"/>
      <c r="M100" s="337"/>
      <c r="N100" s="337"/>
      <c r="O100" s="337"/>
    </row>
    <row r="101" spans="9:15" x14ac:dyDescent="0.25">
      <c r="I101" s="337"/>
      <c r="J101" s="337"/>
      <c r="K101" s="337"/>
      <c r="L101" s="337"/>
      <c r="M101" s="337"/>
      <c r="N101" s="337"/>
      <c r="O101" s="337"/>
    </row>
    <row r="102" spans="9:15" x14ac:dyDescent="0.25">
      <c r="I102" s="337"/>
      <c r="J102" s="337"/>
      <c r="K102" s="337"/>
      <c r="L102" s="337"/>
      <c r="M102" s="337"/>
      <c r="N102" s="337"/>
      <c r="O102" s="337"/>
    </row>
    <row r="103" spans="9:15" x14ac:dyDescent="0.25">
      <c r="I103" s="337"/>
      <c r="J103" s="337"/>
      <c r="K103" s="337"/>
      <c r="L103" s="337"/>
      <c r="M103" s="337"/>
      <c r="N103" s="337"/>
      <c r="O103" s="337"/>
    </row>
    <row r="104" spans="9:15" x14ac:dyDescent="0.25">
      <c r="I104" s="337"/>
      <c r="J104" s="337"/>
      <c r="K104" s="337"/>
      <c r="L104" s="337"/>
      <c r="M104" s="337"/>
      <c r="N104" s="337"/>
      <c r="O104" s="337"/>
    </row>
    <row r="105" spans="9:15" x14ac:dyDescent="0.25">
      <c r="I105" s="337"/>
      <c r="J105" s="337"/>
      <c r="K105" s="337"/>
      <c r="L105" s="337"/>
      <c r="M105" s="337"/>
      <c r="N105" s="337"/>
      <c r="O105" s="337"/>
    </row>
    <row r="106" spans="9:15" x14ac:dyDescent="0.25">
      <c r="I106" s="337"/>
      <c r="J106" s="337"/>
      <c r="K106" s="337"/>
      <c r="L106" s="337"/>
      <c r="M106" s="337"/>
      <c r="N106" s="337"/>
      <c r="O106" s="337"/>
    </row>
    <row r="107" spans="9:15" x14ac:dyDescent="0.25">
      <c r="I107" s="337"/>
      <c r="J107" s="337"/>
      <c r="K107" s="337"/>
      <c r="L107" s="337"/>
      <c r="M107" s="337"/>
      <c r="N107" s="337"/>
      <c r="O107" s="337"/>
    </row>
    <row r="108" spans="9:15" x14ac:dyDescent="0.25">
      <c r="I108" s="337"/>
      <c r="J108" s="337"/>
      <c r="K108" s="337"/>
      <c r="L108" s="337"/>
      <c r="M108" s="337"/>
      <c r="N108" s="337"/>
      <c r="O108" s="337"/>
    </row>
    <row r="109" spans="9:15" x14ac:dyDescent="0.25">
      <c r="I109" s="337"/>
      <c r="J109" s="337"/>
      <c r="K109" s="337"/>
      <c r="L109" s="337"/>
      <c r="M109" s="337"/>
      <c r="N109" s="337"/>
      <c r="O109" s="337"/>
    </row>
    <row r="110" spans="9:15" x14ac:dyDescent="0.25">
      <c r="I110" s="337"/>
      <c r="J110" s="337"/>
      <c r="K110" s="337"/>
      <c r="L110" s="337"/>
      <c r="M110" s="337"/>
      <c r="N110" s="337"/>
      <c r="O110" s="337"/>
    </row>
    <row r="111" spans="9:15" x14ac:dyDescent="0.25">
      <c r="I111" s="337"/>
      <c r="J111" s="337"/>
      <c r="K111" s="337"/>
      <c r="L111" s="337"/>
      <c r="M111" s="337"/>
      <c r="N111" s="337"/>
      <c r="O111" s="337"/>
    </row>
    <row r="112" spans="9:15" x14ac:dyDescent="0.25">
      <c r="I112" s="337"/>
      <c r="J112" s="337"/>
      <c r="K112" s="337"/>
      <c r="L112" s="337"/>
      <c r="M112" s="337"/>
      <c r="N112" s="337"/>
      <c r="O112" s="337"/>
    </row>
    <row r="113" spans="9:15" x14ac:dyDescent="0.25">
      <c r="I113" s="337"/>
      <c r="J113" s="337"/>
      <c r="K113" s="337"/>
      <c r="L113" s="337"/>
      <c r="M113" s="337"/>
      <c r="N113" s="337"/>
      <c r="O113" s="337"/>
    </row>
    <row r="114" spans="9:15" x14ac:dyDescent="0.25">
      <c r="I114" s="337"/>
      <c r="J114" s="337"/>
      <c r="K114" s="337"/>
      <c r="L114" s="337"/>
      <c r="M114" s="337"/>
      <c r="N114" s="337"/>
      <c r="O114" s="337"/>
    </row>
    <row r="115" spans="9:15" x14ac:dyDescent="0.25">
      <c r="I115" s="337"/>
      <c r="J115" s="337"/>
      <c r="K115" s="337"/>
      <c r="L115" s="337"/>
      <c r="M115" s="337"/>
      <c r="N115" s="337"/>
      <c r="O115" s="337"/>
    </row>
    <row r="116" spans="9:15" x14ac:dyDescent="0.25">
      <c r="I116" s="337"/>
      <c r="J116" s="337"/>
      <c r="K116" s="337"/>
      <c r="L116" s="337"/>
      <c r="M116" s="337"/>
      <c r="N116" s="337"/>
      <c r="O116" s="337"/>
    </row>
    <row r="117" spans="9:15" x14ac:dyDescent="0.25">
      <c r="I117" s="337"/>
      <c r="J117" s="337"/>
      <c r="K117" s="337"/>
      <c r="L117" s="337"/>
      <c r="M117" s="337"/>
      <c r="N117" s="337"/>
      <c r="O117" s="337"/>
    </row>
    <row r="118" spans="9:15" x14ac:dyDescent="0.25">
      <c r="I118" s="337"/>
      <c r="J118" s="337"/>
      <c r="K118" s="337"/>
      <c r="L118" s="337"/>
      <c r="M118" s="337"/>
      <c r="N118" s="337"/>
      <c r="O118" s="337"/>
    </row>
    <row r="119" spans="9:15" x14ac:dyDescent="0.25">
      <c r="I119" s="337"/>
      <c r="J119" s="337"/>
      <c r="K119" s="337"/>
      <c r="L119" s="337"/>
      <c r="M119" s="337"/>
      <c r="N119" s="337"/>
      <c r="O119" s="337"/>
    </row>
    <row r="120" spans="9:15" x14ac:dyDescent="0.25">
      <c r="I120" s="337"/>
      <c r="J120" s="337"/>
      <c r="K120" s="337"/>
      <c r="L120" s="337"/>
      <c r="M120" s="337"/>
      <c r="N120" s="337"/>
      <c r="O120" s="337"/>
    </row>
    <row r="121" spans="9:15" x14ac:dyDescent="0.25">
      <c r="I121" s="337"/>
      <c r="J121" s="337"/>
      <c r="K121" s="337"/>
      <c r="L121" s="337"/>
      <c r="M121" s="337"/>
      <c r="N121" s="337"/>
      <c r="O121" s="337"/>
    </row>
    <row r="122" spans="9:15" x14ac:dyDescent="0.25">
      <c r="I122" s="337"/>
      <c r="J122" s="337"/>
      <c r="K122" s="337"/>
      <c r="L122" s="337"/>
      <c r="M122" s="337"/>
      <c r="N122" s="337"/>
      <c r="O122" s="337"/>
    </row>
    <row r="123" spans="9:15" x14ac:dyDescent="0.25">
      <c r="I123" s="337"/>
      <c r="J123" s="337"/>
      <c r="K123" s="337"/>
      <c r="L123" s="337"/>
      <c r="M123" s="337"/>
      <c r="N123" s="337"/>
      <c r="O123" s="337"/>
    </row>
    <row r="124" spans="9:15" x14ac:dyDescent="0.25">
      <c r="I124" s="337"/>
      <c r="J124" s="337"/>
      <c r="K124" s="337"/>
      <c r="L124" s="337"/>
      <c r="M124" s="337"/>
      <c r="N124" s="337"/>
      <c r="O124" s="337"/>
    </row>
    <row r="125" spans="9:15" x14ac:dyDescent="0.25">
      <c r="I125" s="337"/>
      <c r="J125" s="337"/>
      <c r="K125" s="337"/>
      <c r="L125" s="337"/>
      <c r="M125" s="337"/>
      <c r="N125" s="337"/>
      <c r="O125" s="337"/>
    </row>
    <row r="126" spans="9:15" x14ac:dyDescent="0.25">
      <c r="I126" s="337"/>
      <c r="J126" s="337"/>
      <c r="K126" s="337"/>
      <c r="L126" s="337"/>
      <c r="M126" s="337"/>
      <c r="N126" s="337"/>
      <c r="O126" s="337"/>
    </row>
    <row r="127" spans="9:15" x14ac:dyDescent="0.25">
      <c r="I127" s="337"/>
      <c r="J127" s="337"/>
      <c r="K127" s="337"/>
      <c r="L127" s="337"/>
      <c r="M127" s="337"/>
      <c r="N127" s="337"/>
      <c r="O127" s="337"/>
    </row>
    <row r="128" spans="9:15" x14ac:dyDescent="0.25">
      <c r="I128" s="337"/>
      <c r="J128" s="337"/>
      <c r="K128" s="337"/>
      <c r="L128" s="337"/>
      <c r="M128" s="337"/>
      <c r="N128" s="337"/>
      <c r="O128" s="337"/>
    </row>
    <row r="129" spans="9:15" x14ac:dyDescent="0.25">
      <c r="I129" s="337"/>
      <c r="J129" s="337"/>
      <c r="K129" s="337"/>
      <c r="L129" s="337"/>
      <c r="M129" s="337"/>
      <c r="N129" s="337"/>
      <c r="O129" s="337"/>
    </row>
    <row r="130" spans="9:15" x14ac:dyDescent="0.25">
      <c r="I130" s="337"/>
      <c r="J130" s="337"/>
      <c r="K130" s="337"/>
      <c r="L130" s="337"/>
      <c r="M130" s="337"/>
      <c r="N130" s="337"/>
      <c r="O130" s="337"/>
    </row>
    <row r="131" spans="9:15" x14ac:dyDescent="0.25">
      <c r="I131" s="337"/>
      <c r="J131" s="337"/>
      <c r="K131" s="337"/>
      <c r="L131" s="337"/>
      <c r="M131" s="337"/>
      <c r="N131" s="337"/>
      <c r="O131" s="337"/>
    </row>
    <row r="132" spans="9:15" x14ac:dyDescent="0.25">
      <c r="I132" s="337"/>
      <c r="J132" s="337"/>
      <c r="K132" s="337"/>
      <c r="L132" s="337"/>
      <c r="M132" s="337"/>
      <c r="N132" s="337"/>
      <c r="O132" s="337"/>
    </row>
    <row r="133" spans="9:15" x14ac:dyDescent="0.25">
      <c r="I133" s="337"/>
      <c r="J133" s="337"/>
      <c r="K133" s="337"/>
      <c r="L133" s="337"/>
      <c r="M133" s="337"/>
      <c r="N133" s="337"/>
      <c r="O133" s="337"/>
    </row>
    <row r="134" spans="9:15" x14ac:dyDescent="0.25">
      <c r="I134" s="337"/>
      <c r="J134" s="337"/>
      <c r="K134" s="337"/>
      <c r="L134" s="337"/>
      <c r="M134" s="337"/>
      <c r="N134" s="337"/>
      <c r="O134" s="337"/>
    </row>
    <row r="135" spans="9:15" x14ac:dyDescent="0.25">
      <c r="I135" s="337"/>
      <c r="J135" s="337"/>
      <c r="K135" s="337"/>
      <c r="L135" s="337"/>
      <c r="M135" s="337"/>
      <c r="N135" s="337"/>
      <c r="O135" s="337"/>
    </row>
    <row r="136" spans="9:15" x14ac:dyDescent="0.25">
      <c r="I136" s="337"/>
      <c r="J136" s="337"/>
      <c r="K136" s="337"/>
      <c r="L136" s="337"/>
      <c r="M136" s="337"/>
      <c r="N136" s="337"/>
      <c r="O136" s="337"/>
    </row>
    <row r="137" spans="9:15" x14ac:dyDescent="0.25">
      <c r="I137" s="337"/>
      <c r="J137" s="337"/>
      <c r="K137" s="337"/>
      <c r="L137" s="337"/>
      <c r="M137" s="337"/>
      <c r="N137" s="337"/>
      <c r="O137" s="337"/>
    </row>
  </sheetData>
  <sheetProtection password="E5A2" sheet="1" autoFilter="0"/>
  <dataConsolidate function="countNums">
    <dataRefs count="1">
      <dataRef ref="AO64:AO99" sheet="Apresentação" r:id="rId1"/>
    </dataRefs>
  </dataConsolidate>
  <mergeCells count="71">
    <mergeCell ref="G40:H40"/>
    <mergeCell ref="C40:F40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E12:I12"/>
    <mergeCell ref="E11:O11"/>
    <mergeCell ref="E10:O10"/>
    <mergeCell ref="E13:O13"/>
    <mergeCell ref="J14:O14"/>
    <mergeCell ref="E14:G14"/>
    <mergeCell ref="C34:F35"/>
    <mergeCell ref="G34:H35"/>
    <mergeCell ref="J34:M35"/>
    <mergeCell ref="N34:O35"/>
    <mergeCell ref="C20:E20"/>
    <mergeCell ref="C21:M21"/>
    <mergeCell ref="R30:U30"/>
    <mergeCell ref="R35:U37"/>
    <mergeCell ref="R2:U3"/>
    <mergeCell ref="R6:S6"/>
    <mergeCell ref="R7:S7"/>
    <mergeCell ref="R8:S8"/>
    <mergeCell ref="R9:S9"/>
    <mergeCell ref="M46:N46"/>
    <mergeCell ref="M45:N45"/>
    <mergeCell ref="M43:N43"/>
    <mergeCell ref="F43:G43"/>
    <mergeCell ref="B48:P48"/>
    <mergeCell ref="R11:S11"/>
    <mergeCell ref="R12:U12"/>
    <mergeCell ref="R13:U13"/>
    <mergeCell ref="R47:U47"/>
    <mergeCell ref="R32:U32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C15:D15"/>
    <mergeCell ref="C17:D17"/>
    <mergeCell ref="C16:D16"/>
    <mergeCell ref="C13:D13"/>
    <mergeCell ref="E5:O5"/>
    <mergeCell ref="N7:O7"/>
    <mergeCell ref="L7:M7"/>
    <mergeCell ref="L6:M6"/>
    <mergeCell ref="N6:O6"/>
    <mergeCell ref="N12:O12"/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2628E82B-DC61-4D61-A00C-F1D9D98D548D}"/>
    <dataValidation allowBlank="1" showInputMessage="1" showErrorMessage="1" prompt="Digite o nome do Gestor do Contrato ou do Idealizador do Projeto" sqref="E13" xr:uid="{89F05FF5-B9A0-4A24-BAAF-6C1B915E4C60}"/>
    <dataValidation allowBlank="1" showInputMessage="1" showErrorMessage="1" prompt="Digite o e-mail do Responsável pelo Projeto" sqref="J14" xr:uid="{492B5FA6-5AF3-4E05-9C70-7BFF3EE67C20}"/>
    <dataValidation allowBlank="1" showInputMessage="1" showErrorMessage="1" prompt="Digite o telefone do Responsável pelo Projeto" sqref="E14" xr:uid="{41FD7CF0-0424-44D7-B78F-FE5C442C256A}"/>
    <dataValidation allowBlank="1" showInputMessage="1" showErrorMessage="1" prompt="Digite o nome do consumidor proponente do projeto" sqref="E10:O10" xr:uid="{8980623E-C3CD-4449-A4EE-2EF624928D9B}"/>
    <dataValidation allowBlank="1" showInputMessage="1" showErrorMessage="1" prompt="Informe o número do CNPJ do proponente" sqref="E12:I12" xr:uid="{F28326B8-2632-4935-B24E-277F40804C54}"/>
    <dataValidation allowBlank="1" showInputMessage="1" showErrorMessage="1" prompt="Informe o número da unidade consumidora beneficiada. Em caso de mais de uma UC beneficiada, digitar &quot;várias&quot;." sqref="N12:O12" xr:uid="{5CB64B70-0983-4DE6-944F-33A8AA5BDE34}"/>
    <dataValidation allowBlank="1" showErrorMessage="1" prompt="Informe o número do CNPJ do proponente" sqref="E15:I15" xr:uid="{21B71A69-50F8-4D0D-AA8C-116C5C5FC1D3}"/>
    <dataValidation type="list" allowBlank="1" showInputMessage="1" showErrorMessage="1" prompt="Escolha um fator de carga (entre 0,3 e 0,7 em casos normais)" sqref="N7:O7" xr:uid="{560F3CDC-CCDD-42A8-BE56-ACC62A24ED01}">
      <formula1>FC</formula1>
    </dataValidation>
    <dataValidation allowBlank="1" showInputMessage="1" showErrorMessage="1" prompt="Taxa de Desconto definida pela concessionária" sqref="N6:O6" xr:uid="{78F7E85E-BAC0-448A-A038-4C4C4616662E}"/>
    <dataValidation allowBlank="1" showInputMessage="1" showErrorMessage="1" prompt="Digite o nome do Projeto" sqref="E5" xr:uid="{209535C4-6EB4-413C-B3D9-B678D1D087D9}"/>
    <dataValidation type="list" allowBlank="1" showInputMessage="1" showErrorMessage="1" sqref="S8" xr:uid="{9234274E-E8AE-4D7A-8B7B-767A6D08D6ED}">
      <formula1>$U$8:$U$24</formula1>
    </dataValidation>
    <dataValidation allowBlank="1" showErrorMessage="1" prompt="Informe o número da unidade consumidora beneficiada. Em caso de mais de uma UC beneficiada, digitar &quot;várias&quot;." sqref="N15:O15" xr:uid="{B9B65CCD-83EE-40A1-B255-4B1A37847C11}"/>
    <dataValidation allowBlank="1" showInputMessage="1" showErrorMessage="1" prompt="Informe o Endereço completo do consumidor proponente" sqref="E11:O11" xr:uid="{81EFE1B4-A473-4EEF-B198-02B3C79E9953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7620</xdr:colOff>
                    <xdr:row>17</xdr:row>
                    <xdr:rowOff>0</xdr:rowOff>
                  </from>
                  <to>
                    <xdr:col>7</xdr:col>
                    <xdr:colOff>1264920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7620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1211580</xdr:colOff>
                    <xdr:row>2</xdr:row>
                    <xdr:rowOff>182880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182880</xdr:rowOff>
                  </from>
                  <to>
                    <xdr:col>7</xdr:col>
                    <xdr:colOff>1264920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0</xdr:rowOff>
                  </from>
                  <to>
                    <xdr:col>7</xdr:col>
                    <xdr:colOff>1264920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7620</xdr:colOff>
                    <xdr:row>14</xdr:row>
                    <xdr:rowOff>0</xdr:rowOff>
                  </from>
                  <to>
                    <xdr:col>7</xdr:col>
                    <xdr:colOff>1264920</xdr:colOff>
                    <xdr:row>15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D1BD6-896C-4996-892E-877C92E15046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14" ht="22.5" customHeight="1" x14ac:dyDescent="0.25">
      <c r="B2" s="923" t="s">
        <v>929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14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982"/>
      <c r="L3" s="968" t="s">
        <v>213</v>
      </c>
      <c r="M3" s="969"/>
      <c r="N3" s="982"/>
    </row>
    <row r="4" spans="2:14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5">
      <c r="B5" s="462">
        <v>1</v>
      </c>
      <c r="C5" s="983" t="str">
        <f>IF(ISBLANK('Marketing (ORÇ)'!C5:H5)," ",'Marketing (ORÇ)'!C5:H5)</f>
        <v xml:space="preserve"> </v>
      </c>
      <c r="D5" s="984"/>
      <c r="E5" s="984"/>
      <c r="F5" s="984"/>
      <c r="G5" s="984"/>
      <c r="H5" s="98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5">
      <c r="B6" s="462">
        <v>2</v>
      </c>
      <c r="C6" s="983" t="str">
        <f>IF(ISBLANK('Marketing (ORÇ)'!C6:H6)," ",'Marketing (ORÇ)'!C6:H6)</f>
        <v xml:space="preserve"> </v>
      </c>
      <c r="D6" s="984"/>
      <c r="E6" s="984"/>
      <c r="F6" s="984"/>
      <c r="G6" s="984"/>
      <c r="H6" s="98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5">
      <c r="B7" s="462">
        <v>3</v>
      </c>
      <c r="C7" s="983" t="str">
        <f>IF(ISBLANK('Marketing (ORÇ)'!C7:H7)," ",'Marketing (ORÇ)'!C7:H7)</f>
        <v xml:space="preserve"> </v>
      </c>
      <c r="D7" s="984"/>
      <c r="E7" s="984"/>
      <c r="F7" s="984"/>
      <c r="G7" s="984"/>
      <c r="H7" s="98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5">
      <c r="B8" s="462">
        <v>4</v>
      </c>
      <c r="C8" s="983" t="str">
        <f>IF(ISBLANK('Marketing (ORÇ)'!C8:H8)," ",'Marketing (ORÇ)'!C8:H8)</f>
        <v xml:space="preserve"> </v>
      </c>
      <c r="D8" s="984"/>
      <c r="E8" s="984"/>
      <c r="F8" s="984"/>
      <c r="G8" s="984"/>
      <c r="H8" s="98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5">
      <c r="B9" s="462">
        <v>5</v>
      </c>
      <c r="C9" s="983" t="str">
        <f>IF(ISBLANK('Marketing (ORÇ)'!C9:H9)," ",'Marketing (ORÇ)'!C9:H9)</f>
        <v xml:space="preserve"> </v>
      </c>
      <c r="D9" s="984"/>
      <c r="E9" s="984"/>
      <c r="F9" s="984"/>
      <c r="G9" s="984"/>
      <c r="H9" s="98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5">
      <c r="B10" s="462">
        <v>6</v>
      </c>
      <c r="C10" s="983" t="str">
        <f>IF(ISBLANK('Marketing (ORÇ)'!C10:H10)," ",'Marketing (ORÇ)'!C10:H10)</f>
        <v xml:space="preserve"> </v>
      </c>
      <c r="D10" s="984"/>
      <c r="E10" s="984"/>
      <c r="F10" s="984"/>
      <c r="G10" s="984"/>
      <c r="H10" s="98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5">
      <c r="B11" s="462">
        <v>7</v>
      </c>
      <c r="C11" s="983" t="str">
        <f>IF(ISBLANK('Marketing (ORÇ)'!C11:H11)," ",'Marketing (ORÇ)'!C11:H11)</f>
        <v xml:space="preserve"> </v>
      </c>
      <c r="D11" s="984"/>
      <c r="E11" s="984"/>
      <c r="F11" s="984"/>
      <c r="G11" s="984"/>
      <c r="H11" s="98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5">
      <c r="B12" s="462">
        <v>8</v>
      </c>
      <c r="C12" s="983" t="str">
        <f>IF(ISBLANK('Marketing (ORÇ)'!C12:H12)," ",'Marketing (ORÇ)'!C12:H12)</f>
        <v xml:space="preserve"> </v>
      </c>
      <c r="D12" s="984"/>
      <c r="E12" s="984"/>
      <c r="F12" s="984"/>
      <c r="G12" s="984"/>
      <c r="H12" s="98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5">
      <c r="B13" s="462">
        <v>9</v>
      </c>
      <c r="C13" s="983" t="str">
        <f>IF(ISBLANK('Marketing (ORÇ)'!C13:H13)," ",'Marketing (ORÇ)'!C13:H13)</f>
        <v xml:space="preserve"> </v>
      </c>
      <c r="D13" s="984"/>
      <c r="E13" s="984"/>
      <c r="F13" s="984"/>
      <c r="G13" s="984"/>
      <c r="H13" s="98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5">
      <c r="B14" s="462">
        <v>10</v>
      </c>
      <c r="C14" s="983" t="str">
        <f>IF(ISBLANK('Marketing (ORÇ)'!C14:H14)," ",'Marketing (ORÇ)'!C14:H14)</f>
        <v xml:space="preserve"> </v>
      </c>
      <c r="D14" s="984"/>
      <c r="E14" s="984"/>
      <c r="F14" s="984"/>
      <c r="G14" s="984"/>
      <c r="H14" s="98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5">
      <c r="B15" s="989" t="s">
        <v>907</v>
      </c>
      <c r="C15" s="990"/>
      <c r="D15" s="990"/>
      <c r="E15" s="990"/>
      <c r="F15" s="990"/>
      <c r="G15" s="990"/>
      <c r="H15" s="990"/>
      <c r="I15" s="990"/>
      <c r="J15" s="991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5">
      <c r="B16" s="968" t="s">
        <v>908</v>
      </c>
      <c r="C16" s="969"/>
      <c r="D16" s="969"/>
      <c r="E16" s="969"/>
      <c r="F16" s="969"/>
      <c r="G16" s="969"/>
      <c r="H16" s="969"/>
      <c r="I16" s="969"/>
      <c r="J16" s="969"/>
      <c r="K16" s="982"/>
      <c r="L16" s="968" t="s">
        <v>213</v>
      </c>
      <c r="M16" s="969"/>
      <c r="N16" s="982"/>
    </row>
    <row r="17" spans="2:14" ht="15" customHeight="1" x14ac:dyDescent="0.3">
      <c r="B17" s="992" t="s">
        <v>910</v>
      </c>
      <c r="C17" s="993"/>
      <c r="D17" s="993"/>
      <c r="E17" s="993"/>
      <c r="F17" s="993"/>
      <c r="G17" s="993"/>
      <c r="H17" s="993"/>
      <c r="I17" s="993"/>
      <c r="J17" s="994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4.4" x14ac:dyDescent="0.3">
      <c r="B18" s="465"/>
      <c r="C18" s="980" t="s">
        <v>61</v>
      </c>
      <c r="D18" s="980"/>
      <c r="E18" s="980"/>
      <c r="F18" s="980"/>
      <c r="G18" s="980"/>
      <c r="H18" s="980"/>
      <c r="I18" s="980"/>
      <c r="J18" s="981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4.4" x14ac:dyDescent="0.3">
      <c r="B19" s="465"/>
      <c r="C19" s="980" t="s">
        <v>202</v>
      </c>
      <c r="D19" s="980"/>
      <c r="E19" s="980"/>
      <c r="F19" s="980"/>
      <c r="G19" s="980"/>
      <c r="H19" s="980"/>
      <c r="I19" s="980"/>
      <c r="J19" s="981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4.4" x14ac:dyDescent="0.3">
      <c r="B20" s="465"/>
      <c r="C20" s="980" t="s">
        <v>41</v>
      </c>
      <c r="D20" s="980"/>
      <c r="E20" s="980"/>
      <c r="F20" s="980"/>
      <c r="G20" s="980"/>
      <c r="H20" s="980"/>
      <c r="I20" s="980"/>
      <c r="J20" s="981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4.4" x14ac:dyDescent="0.3">
      <c r="B21" s="465"/>
      <c r="C21" s="980" t="s">
        <v>221</v>
      </c>
      <c r="D21" s="980"/>
      <c r="E21" s="980"/>
      <c r="F21" s="980"/>
      <c r="G21" s="980"/>
      <c r="H21" s="980"/>
      <c r="I21" s="980"/>
      <c r="J21" s="981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4.4" x14ac:dyDescent="0.3">
      <c r="B22" s="465"/>
      <c r="C22" s="980" t="s">
        <v>204</v>
      </c>
      <c r="D22" s="980"/>
      <c r="E22" s="980"/>
      <c r="F22" s="980"/>
      <c r="G22" s="980"/>
      <c r="H22" s="980"/>
      <c r="I22" s="980"/>
      <c r="J22" s="981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4.4" x14ac:dyDescent="0.3">
      <c r="B23" s="465"/>
      <c r="C23" s="980" t="s">
        <v>135</v>
      </c>
      <c r="D23" s="980"/>
      <c r="E23" s="980"/>
      <c r="F23" s="980"/>
      <c r="G23" s="980"/>
      <c r="H23" s="980"/>
      <c r="I23" s="980"/>
      <c r="J23" s="981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4.4" x14ac:dyDescent="0.3">
      <c r="B24" s="465"/>
      <c r="C24" s="980" t="s">
        <v>134</v>
      </c>
      <c r="D24" s="980"/>
      <c r="E24" s="980"/>
      <c r="F24" s="980"/>
      <c r="G24" s="980"/>
      <c r="H24" s="980"/>
      <c r="I24" s="980"/>
      <c r="J24" s="981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4.4" x14ac:dyDescent="0.3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4.4" x14ac:dyDescent="0.3">
      <c r="B26" s="986" t="s">
        <v>909</v>
      </c>
      <c r="C26" s="987"/>
      <c r="D26" s="987"/>
      <c r="E26" s="987"/>
      <c r="F26" s="987"/>
      <c r="G26" s="987"/>
      <c r="H26" s="987"/>
      <c r="I26" s="987"/>
      <c r="J26" s="988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ht="13.8" x14ac:dyDescent="0.3">
      <c r="B31" s="879" t="s">
        <v>883</v>
      </c>
      <c r="C31" s="879"/>
      <c r="D31" s="879"/>
      <c r="E31" s="879"/>
      <c r="F31" s="879"/>
      <c r="G31" s="879"/>
      <c r="H31" s="84" t="s">
        <v>143</v>
      </c>
      <c r="I31" s="84" t="s">
        <v>144</v>
      </c>
    </row>
    <row r="32" spans="2:14" ht="13.8" x14ac:dyDescent="0.3">
      <c r="B32" s="911" t="s">
        <v>1077</v>
      </c>
      <c r="C32" s="911"/>
      <c r="D32" s="911"/>
      <c r="E32" s="911"/>
      <c r="F32" s="911"/>
      <c r="G32" s="911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L16:N16"/>
    <mergeCell ref="B16:K16"/>
    <mergeCell ref="B26:J26"/>
    <mergeCell ref="C22:J22"/>
    <mergeCell ref="C23:J23"/>
    <mergeCell ref="C19:J19"/>
    <mergeCell ref="C20:J20"/>
    <mergeCell ref="C21:J21"/>
    <mergeCell ref="B31:G31"/>
    <mergeCell ref="B32:G32"/>
    <mergeCell ref="C24:J24"/>
    <mergeCell ref="C9:H9"/>
    <mergeCell ref="C10:H10"/>
    <mergeCell ref="C11:H11"/>
    <mergeCell ref="C12:H12"/>
    <mergeCell ref="B15:J15"/>
    <mergeCell ref="C18:J18"/>
    <mergeCell ref="B17:J17"/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A28B-E807-4C3F-B2AD-75F238A47BAF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09375" defaultRowHeight="14.4" x14ac:dyDescent="0.25"/>
  <cols>
    <col min="1" max="1" width="2.88671875" style="373" customWidth="1"/>
    <col min="2" max="2" width="39" style="372" bestFit="1" customWidth="1"/>
    <col min="3" max="14" width="22.44140625" style="373" customWidth="1"/>
    <col min="15" max="15" width="11.5546875" style="373" bestFit="1" customWidth="1"/>
    <col min="16" max="16384" width="9.109375" style="373"/>
  </cols>
  <sheetData>
    <row r="2" spans="2:15" x14ac:dyDescent="0.25">
      <c r="B2" s="1004" t="s">
        <v>860</v>
      </c>
      <c r="C2" s="1001" t="s">
        <v>859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1003"/>
      <c r="O2" s="374"/>
    </row>
    <row r="3" spans="2:15" x14ac:dyDescent="0.25">
      <c r="B3" s="1005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57.6" x14ac:dyDescent="0.25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8">
        <f>SUM(C16:N16)</f>
        <v>0</v>
      </c>
    </row>
    <row r="5" spans="2:15" x14ac:dyDescent="0.25">
      <c r="B5" s="1006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999"/>
    </row>
    <row r="6" spans="2:15" ht="17.25" customHeight="1" x14ac:dyDescent="0.25">
      <c r="B6" s="1007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999"/>
    </row>
    <row r="7" spans="2:15" ht="15" customHeight="1" x14ac:dyDescent="0.25">
      <c r="B7" s="410" t="s">
        <v>22</v>
      </c>
      <c r="C7" s="412">
        <f>2*VLOOKUP(C6,Apoio!$AF$7:$AH$24,3)</f>
        <v>0</v>
      </c>
      <c r="D7" s="412">
        <f>2*VLOOKUP(D6,Apoio!$AF$7:$AH$24,3)</f>
        <v>0</v>
      </c>
      <c r="E7" s="412">
        <f>2*VLOOKUP(E6,Apoio!$AF$7:$AH$24,3)</f>
        <v>0</v>
      </c>
      <c r="F7" s="412">
        <f>2*VLOOKUP(F6,Apoio!$AF$7:$AH$24,3)</f>
        <v>0</v>
      </c>
      <c r="G7" s="412">
        <f>2*VLOOKUP(G6,Apoio!$AF$7:$AH$24,3)</f>
        <v>0</v>
      </c>
      <c r="H7" s="412">
        <f>2*VLOOKUP(H6,Apoio!$AF$7:$AH$24,3)</f>
        <v>0</v>
      </c>
      <c r="I7" s="412">
        <f>2*VLOOKUP(I6,Apoio!$AF$7:$AH$24,3)</f>
        <v>0</v>
      </c>
      <c r="J7" s="412">
        <f>2*VLOOKUP(J6,Apoio!$AF$7:$AH$24,3)</f>
        <v>0</v>
      </c>
      <c r="K7" s="412">
        <f>2*VLOOKUP(K6,Apoio!$AF$7:$AH$24,3)</f>
        <v>0</v>
      </c>
      <c r="L7" s="412">
        <f>2*VLOOKUP(L6,Apoio!$AF$7:$AH$24,3)</f>
        <v>0</v>
      </c>
      <c r="M7" s="412">
        <f>2*VLOOKUP(M6,Apoio!$AF$7:$AH$24,3)</f>
        <v>0</v>
      </c>
      <c r="N7" s="412">
        <f>2*VLOOKUP(N6,Apoio!$AF$7:$AH$24,3)</f>
        <v>0</v>
      </c>
      <c r="O7" s="999"/>
    </row>
    <row r="8" spans="2:15" ht="15" hidden="1" customHeight="1" x14ac:dyDescent="0.25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999"/>
    </row>
    <row r="9" spans="2:15" ht="15" hidden="1" customHeight="1" x14ac:dyDescent="0.25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999"/>
    </row>
    <row r="10" spans="2:15" s="375" customFormat="1" ht="15" hidden="1" customHeight="1" x14ac:dyDescent="0.25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999"/>
    </row>
    <row r="11" spans="2:15" s="375" customFormat="1" ht="15" customHeight="1" x14ac:dyDescent="0.25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999"/>
    </row>
    <row r="12" spans="2:15" s="375" customFormat="1" ht="15" hidden="1" customHeight="1" x14ac:dyDescent="0.25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999"/>
    </row>
    <row r="13" spans="2:15" s="375" customFormat="1" ht="15" hidden="1" customHeight="1" x14ac:dyDescent="0.25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999"/>
    </row>
    <row r="14" spans="2:15" s="376" customFormat="1" ht="15" hidden="1" customHeight="1" x14ac:dyDescent="0.25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999"/>
    </row>
    <row r="15" spans="2:15" s="375" customFormat="1" ht="15" customHeight="1" x14ac:dyDescent="0.25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999"/>
    </row>
    <row r="16" spans="2:15" s="375" customFormat="1" ht="15" customHeight="1" x14ac:dyDescent="0.25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0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7620</xdr:rowOff>
                  </from>
                  <to>
                    <xdr:col>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7620</xdr:rowOff>
                  </from>
                  <to>
                    <xdr:col>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7620</xdr:rowOff>
                  </from>
                  <to>
                    <xdr:col>4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7620</xdr:rowOff>
                  </from>
                  <to>
                    <xdr:col>5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7620</xdr:rowOff>
                  </from>
                  <to>
                    <xdr:col>6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7620</xdr:rowOff>
                  </from>
                  <to>
                    <xdr:col>7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7620</xdr:rowOff>
                  </from>
                  <to>
                    <xdr:col>8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7620</xdr:rowOff>
                  </from>
                  <to>
                    <xdr:col>9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7620</xdr:rowOff>
                  </from>
                  <to>
                    <xdr:col>10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7620</xdr:rowOff>
                  </from>
                  <to>
                    <xdr:col>11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7620</xdr:rowOff>
                  </from>
                  <to>
                    <xdr:col>12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7620</xdr:rowOff>
                  </from>
                  <to>
                    <xdr:col>13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8BD35-6E4E-4901-B6A8-7C6A6138F85A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20.109375" style="377" bestFit="1" customWidth="1"/>
    <col min="11" max="16" width="28.5546875" style="377" customWidth="1"/>
    <col min="17" max="16384" width="9.109375" style="377"/>
  </cols>
  <sheetData>
    <row r="2" spans="2:16" ht="22.5" customHeight="1" x14ac:dyDescent="0.3">
      <c r="B2" s="1016" t="s">
        <v>928</v>
      </c>
      <c r="C2" s="1017"/>
      <c r="D2" s="1017"/>
      <c r="E2" s="1017"/>
      <c r="F2" s="1017"/>
      <c r="G2" s="1017"/>
      <c r="H2" s="1017"/>
      <c r="I2" s="1017"/>
      <c r="J2" s="1017"/>
      <c r="K2" s="484"/>
      <c r="L2" s="484"/>
      <c r="M2" s="485"/>
      <c r="N2" s="484"/>
      <c r="O2" s="484"/>
      <c r="P2" s="485"/>
    </row>
    <row r="3" spans="2:16" x14ac:dyDescent="0.3">
      <c r="B3" s="1018" t="s">
        <v>800</v>
      </c>
      <c r="C3" s="1019"/>
      <c r="D3" s="1019"/>
      <c r="E3" s="1019"/>
      <c r="F3" s="1019"/>
      <c r="G3" s="1019"/>
      <c r="H3" s="1019"/>
      <c r="I3" s="1019"/>
      <c r="J3" s="1020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3">
      <c r="B4" s="1021" t="s">
        <v>678</v>
      </c>
      <c r="C4" s="1022"/>
      <c r="D4" s="1022"/>
      <c r="E4" s="1022"/>
      <c r="F4" s="1022"/>
      <c r="G4" s="1022"/>
      <c r="H4" s="1022"/>
      <c r="I4" s="1022"/>
      <c r="J4" s="1023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3">
      <c r="B5" s="1008" t="s">
        <v>234</v>
      </c>
      <c r="C5" s="1009"/>
      <c r="D5" s="1009"/>
      <c r="E5" s="1009"/>
      <c r="F5" s="1009"/>
      <c r="G5" s="1009"/>
      <c r="H5" s="1010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3">
      <c r="B6" s="122">
        <v>1</v>
      </c>
      <c r="C6" s="1011"/>
      <c r="D6" s="1012"/>
      <c r="E6" s="1012"/>
      <c r="F6" s="1012"/>
      <c r="G6" s="1012"/>
      <c r="H6" s="1013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3">
      <c r="B7" s="122">
        <v>2</v>
      </c>
      <c r="C7" s="1012"/>
      <c r="D7" s="1012"/>
      <c r="E7" s="1012"/>
      <c r="F7" s="1012"/>
      <c r="G7" s="1012"/>
      <c r="H7" s="1013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3">
      <c r="B8" s="122">
        <v>3</v>
      </c>
      <c r="C8" s="1011"/>
      <c r="D8" s="1012"/>
      <c r="E8" s="1012"/>
      <c r="F8" s="1012"/>
      <c r="G8" s="1012"/>
      <c r="H8" s="1013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3">
      <c r="B9" s="122">
        <v>4</v>
      </c>
      <c r="C9" s="1012"/>
      <c r="D9" s="1012"/>
      <c r="E9" s="1012"/>
      <c r="F9" s="1012"/>
      <c r="G9" s="1012"/>
      <c r="H9" s="1013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3">
      <c r="B10" s="122">
        <v>5</v>
      </c>
      <c r="C10" s="1012"/>
      <c r="D10" s="1012"/>
      <c r="E10" s="1012"/>
      <c r="F10" s="1012"/>
      <c r="G10" s="1012"/>
      <c r="H10" s="1013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3">
      <c r="B11" s="122">
        <v>6</v>
      </c>
      <c r="C11" s="1012"/>
      <c r="D11" s="1012"/>
      <c r="E11" s="1012"/>
      <c r="F11" s="1012"/>
      <c r="G11" s="1012"/>
      <c r="H11" s="1013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3">
      <c r="B12" s="122">
        <v>7</v>
      </c>
      <c r="C12" s="1012"/>
      <c r="D12" s="1012"/>
      <c r="E12" s="1012"/>
      <c r="F12" s="1012"/>
      <c r="G12" s="1012"/>
      <c r="H12" s="1013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3">
      <c r="B13" s="122">
        <v>8</v>
      </c>
      <c r="C13" s="1012"/>
      <c r="D13" s="1012"/>
      <c r="E13" s="1012"/>
      <c r="F13" s="1012"/>
      <c r="G13" s="1012"/>
      <c r="H13" s="1013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3">
      <c r="B14" s="122">
        <v>9</v>
      </c>
      <c r="C14" s="1011" t="s">
        <v>266</v>
      </c>
      <c r="D14" s="1012"/>
      <c r="E14" s="1012"/>
      <c r="F14" s="1012"/>
      <c r="G14" s="1012"/>
      <c r="H14" s="1013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3">
      <c r="B15" s="122">
        <v>10</v>
      </c>
      <c r="C15" s="1012"/>
      <c r="D15" s="1012"/>
      <c r="E15" s="1012"/>
      <c r="F15" s="1012"/>
      <c r="G15" s="1012"/>
      <c r="H15" s="1013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3">
      <c r="B16" s="488"/>
      <c r="C16" s="1014" t="s">
        <v>926</v>
      </c>
      <c r="D16" s="1014"/>
      <c r="E16" s="1014"/>
      <c r="F16" s="1014"/>
      <c r="G16" s="1014"/>
      <c r="H16" s="1014"/>
      <c r="I16" s="1014"/>
      <c r="J16" s="1015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3">
      <c r="B17" s="960" t="s">
        <v>916</v>
      </c>
      <c r="C17" s="961"/>
      <c r="D17" s="961"/>
      <c r="E17" s="961"/>
      <c r="F17" s="961"/>
      <c r="G17" s="961"/>
      <c r="H17" s="961"/>
      <c r="I17" s="961"/>
      <c r="J17" s="962"/>
      <c r="K17" s="493"/>
      <c r="L17" s="493"/>
      <c r="M17" s="493"/>
      <c r="N17" s="493"/>
      <c r="O17" s="493"/>
      <c r="P17" s="493"/>
    </row>
    <row r="18" spans="2:16" x14ac:dyDescent="0.3">
      <c r="B18" s="960" t="s">
        <v>917</v>
      </c>
      <c r="C18" s="961"/>
      <c r="D18" s="961"/>
      <c r="E18" s="961"/>
      <c r="F18" s="961"/>
      <c r="G18" s="961"/>
      <c r="H18" s="961"/>
      <c r="I18" s="961"/>
      <c r="J18" s="962"/>
      <c r="K18" s="494"/>
      <c r="L18" s="494"/>
      <c r="M18" s="494"/>
      <c r="N18" s="494"/>
      <c r="O18" s="494"/>
      <c r="P18" s="494"/>
    </row>
    <row r="19" spans="2:16" x14ac:dyDescent="0.3">
      <c r="B19" s="960" t="s">
        <v>918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 t="s">
        <v>266</v>
      </c>
      <c r="N19" s="495"/>
      <c r="O19" s="495"/>
      <c r="P19" s="495"/>
    </row>
    <row r="20" spans="2:16" x14ac:dyDescent="0.3">
      <c r="B20" s="960" t="s">
        <v>919</v>
      </c>
      <c r="C20" s="961"/>
      <c r="D20" s="961"/>
      <c r="E20" s="961"/>
      <c r="F20" s="961"/>
      <c r="G20" s="961"/>
      <c r="H20" s="961"/>
      <c r="I20" s="961"/>
      <c r="J20" s="962"/>
      <c r="K20" s="495"/>
      <c r="L20" s="495"/>
      <c r="M20" s="495"/>
      <c r="N20" s="495"/>
      <c r="O20" s="495"/>
      <c r="P20" s="495"/>
    </row>
    <row r="21" spans="2:16" x14ac:dyDescent="0.3">
      <c r="B21" s="960" t="s">
        <v>920</v>
      </c>
      <c r="C21" s="961"/>
      <c r="D21" s="961"/>
      <c r="E21" s="961"/>
      <c r="F21" s="961"/>
      <c r="G21" s="961"/>
      <c r="H21" s="961"/>
      <c r="I21" s="961"/>
      <c r="J21" s="962"/>
      <c r="K21" s="493"/>
      <c r="L21" s="493"/>
      <c r="M21" s="493"/>
      <c r="N21" s="493"/>
      <c r="O21" s="493"/>
      <c r="P21" s="493"/>
    </row>
    <row r="22" spans="2:16" x14ac:dyDescent="0.3">
      <c r="B22" s="960" t="s">
        <v>921</v>
      </c>
      <c r="C22" s="961"/>
      <c r="D22" s="961"/>
      <c r="E22" s="961"/>
      <c r="F22" s="961"/>
      <c r="G22" s="961"/>
      <c r="H22" s="961"/>
      <c r="I22" s="961"/>
      <c r="J22" s="962"/>
      <c r="K22" s="496"/>
      <c r="L22" s="496"/>
      <c r="M22" s="496"/>
      <c r="N22" s="496"/>
      <c r="O22" s="496"/>
      <c r="P22" s="496"/>
    </row>
    <row r="23" spans="2:16" x14ac:dyDescent="0.3">
      <c r="B23" s="960" t="s">
        <v>922</v>
      </c>
      <c r="C23" s="961"/>
      <c r="D23" s="961"/>
      <c r="E23" s="961"/>
      <c r="F23" s="961"/>
      <c r="G23" s="961"/>
      <c r="H23" s="961"/>
      <c r="I23" s="961"/>
      <c r="J23" s="962"/>
      <c r="K23" s="497"/>
      <c r="L23" s="497"/>
      <c r="M23" s="497"/>
      <c r="N23" s="497"/>
      <c r="O23" s="497"/>
      <c r="P23" s="497"/>
    </row>
    <row r="24" spans="2:16" x14ac:dyDescent="0.3">
      <c r="B24" s="974" t="s">
        <v>923</v>
      </c>
      <c r="C24" s="975"/>
      <c r="D24" s="975"/>
      <c r="E24" s="975"/>
      <c r="F24" s="975"/>
      <c r="G24" s="975"/>
      <c r="H24" s="975"/>
      <c r="I24" s="975"/>
      <c r="J24" s="97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3">
      <c r="B25" s="1021" t="s">
        <v>680</v>
      </c>
      <c r="C25" s="1022"/>
      <c r="D25" s="1022"/>
      <c r="E25" s="1022"/>
      <c r="F25" s="1022"/>
      <c r="G25" s="1022"/>
      <c r="H25" s="1022"/>
      <c r="I25" s="1022"/>
      <c r="J25" s="1023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3">
      <c r="B26" s="1008" t="s">
        <v>234</v>
      </c>
      <c r="C26" s="1009"/>
      <c r="D26" s="1009"/>
      <c r="E26" s="1009"/>
      <c r="F26" s="1009"/>
      <c r="G26" s="1009"/>
      <c r="H26" s="1010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3">
      <c r="B27" s="122">
        <v>1</v>
      </c>
      <c r="C27" s="1011"/>
      <c r="D27" s="1012"/>
      <c r="E27" s="1012"/>
      <c r="F27" s="1012"/>
      <c r="G27" s="1012"/>
      <c r="H27" s="1013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3">
      <c r="B28" s="122">
        <v>2</v>
      </c>
      <c r="C28" s="1012"/>
      <c r="D28" s="1012"/>
      <c r="E28" s="1012"/>
      <c r="F28" s="1012"/>
      <c r="G28" s="1012"/>
      <c r="H28" s="1013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3">
      <c r="B29" s="122">
        <v>3</v>
      </c>
      <c r="C29" s="1012"/>
      <c r="D29" s="1012"/>
      <c r="E29" s="1012"/>
      <c r="F29" s="1012"/>
      <c r="G29" s="1012"/>
      <c r="H29" s="1013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3">
      <c r="B30" s="122">
        <v>4</v>
      </c>
      <c r="C30" s="1011"/>
      <c r="D30" s="1012"/>
      <c r="E30" s="1012"/>
      <c r="F30" s="1012"/>
      <c r="G30" s="1012"/>
      <c r="H30" s="1013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3">
      <c r="B31" s="122">
        <v>5</v>
      </c>
      <c r="C31" s="1011"/>
      <c r="D31" s="1012"/>
      <c r="E31" s="1012"/>
      <c r="F31" s="1012"/>
      <c r="G31" s="1012"/>
      <c r="H31" s="1013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3">
      <c r="B32" s="122">
        <v>6</v>
      </c>
      <c r="C32" s="1012"/>
      <c r="D32" s="1012"/>
      <c r="E32" s="1012"/>
      <c r="F32" s="1012"/>
      <c r="G32" s="1012"/>
      <c r="H32" s="1013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3">
      <c r="B33" s="122">
        <v>7</v>
      </c>
      <c r="C33" s="1012"/>
      <c r="D33" s="1012"/>
      <c r="E33" s="1012"/>
      <c r="F33" s="1012"/>
      <c r="G33" s="1012"/>
      <c r="H33" s="1013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3">
      <c r="B34" s="122">
        <v>8</v>
      </c>
      <c r="C34" s="1012"/>
      <c r="D34" s="1012"/>
      <c r="E34" s="1012"/>
      <c r="F34" s="1012"/>
      <c r="G34" s="1012"/>
      <c r="H34" s="1013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3">
      <c r="B35" s="122">
        <v>9</v>
      </c>
      <c r="C35" s="1012"/>
      <c r="D35" s="1012"/>
      <c r="E35" s="1012"/>
      <c r="F35" s="1012"/>
      <c r="G35" s="1012"/>
      <c r="H35" s="1013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3">
      <c r="B36" s="122">
        <v>10</v>
      </c>
      <c r="C36" s="1012"/>
      <c r="D36" s="1012"/>
      <c r="E36" s="1012"/>
      <c r="F36" s="1012"/>
      <c r="G36" s="1012"/>
      <c r="H36" s="1013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3">
      <c r="B37" s="488"/>
      <c r="C37" s="1014" t="s">
        <v>926</v>
      </c>
      <c r="D37" s="1014"/>
      <c r="E37" s="1014"/>
      <c r="F37" s="1014"/>
      <c r="G37" s="1014"/>
      <c r="H37" s="1014"/>
      <c r="I37" s="1014"/>
      <c r="J37" s="1015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3">
      <c r="B38" s="960" t="s">
        <v>916</v>
      </c>
      <c r="C38" s="961"/>
      <c r="D38" s="961"/>
      <c r="E38" s="961"/>
      <c r="F38" s="961"/>
      <c r="G38" s="961"/>
      <c r="H38" s="961"/>
      <c r="I38" s="961"/>
      <c r="J38" s="962"/>
      <c r="K38" s="493"/>
      <c r="L38" s="493"/>
      <c r="M38" s="493"/>
      <c r="N38" s="493"/>
      <c r="O38" s="493"/>
      <c r="P38" s="493"/>
    </row>
    <row r="39" spans="2:16" x14ac:dyDescent="0.3">
      <c r="B39" s="960" t="s">
        <v>917</v>
      </c>
      <c r="C39" s="961"/>
      <c r="D39" s="961"/>
      <c r="E39" s="961"/>
      <c r="F39" s="961"/>
      <c r="G39" s="961"/>
      <c r="H39" s="961"/>
      <c r="I39" s="961"/>
      <c r="J39" s="962"/>
      <c r="K39" s="494"/>
      <c r="L39" s="494"/>
      <c r="M39" s="494"/>
      <c r="N39" s="494"/>
      <c r="O39" s="494"/>
      <c r="P39" s="494"/>
    </row>
    <row r="40" spans="2:16" x14ac:dyDescent="0.3">
      <c r="B40" s="960" t="s">
        <v>918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x14ac:dyDescent="0.3">
      <c r="B41" s="960" t="s">
        <v>919</v>
      </c>
      <c r="C41" s="961"/>
      <c r="D41" s="961"/>
      <c r="E41" s="961"/>
      <c r="F41" s="961"/>
      <c r="G41" s="961"/>
      <c r="H41" s="961"/>
      <c r="I41" s="961"/>
      <c r="J41" s="962"/>
      <c r="K41" s="495"/>
      <c r="L41" s="495"/>
      <c r="M41" s="495"/>
      <c r="N41" s="495"/>
      <c r="O41" s="495"/>
      <c r="P41" s="495"/>
    </row>
    <row r="42" spans="2:16" x14ac:dyDescent="0.3">
      <c r="B42" s="960" t="s">
        <v>920</v>
      </c>
      <c r="C42" s="961"/>
      <c r="D42" s="961"/>
      <c r="E42" s="961"/>
      <c r="F42" s="961"/>
      <c r="G42" s="961"/>
      <c r="H42" s="961"/>
      <c r="I42" s="961"/>
      <c r="J42" s="962"/>
      <c r="K42" s="693"/>
      <c r="L42" s="693"/>
      <c r="M42" s="493"/>
      <c r="N42" s="493"/>
      <c r="O42" s="493"/>
      <c r="P42" s="493"/>
    </row>
    <row r="43" spans="2:16" x14ac:dyDescent="0.3">
      <c r="B43" s="960" t="s">
        <v>921</v>
      </c>
      <c r="C43" s="961"/>
      <c r="D43" s="961"/>
      <c r="E43" s="961"/>
      <c r="F43" s="961"/>
      <c r="G43" s="961"/>
      <c r="H43" s="961"/>
      <c r="I43" s="961"/>
      <c r="J43" s="962"/>
      <c r="K43" s="496"/>
      <c r="L43" s="496"/>
      <c r="M43" s="496"/>
      <c r="N43" s="496"/>
      <c r="O43" s="496"/>
      <c r="P43" s="496"/>
    </row>
    <row r="44" spans="2:16" x14ac:dyDescent="0.3">
      <c r="B44" s="960" t="s">
        <v>922</v>
      </c>
      <c r="C44" s="961"/>
      <c r="D44" s="961"/>
      <c r="E44" s="961"/>
      <c r="F44" s="961"/>
      <c r="G44" s="961"/>
      <c r="H44" s="961"/>
      <c r="I44" s="961"/>
      <c r="J44" s="962"/>
      <c r="K44" s="497"/>
      <c r="L44" s="497"/>
      <c r="M44" s="497"/>
      <c r="N44" s="497"/>
      <c r="O44" s="497"/>
      <c r="P44" s="497"/>
    </row>
    <row r="45" spans="2:16" x14ac:dyDescent="0.3">
      <c r="B45" s="974" t="s">
        <v>923</v>
      </c>
      <c r="C45" s="975"/>
      <c r="D45" s="975"/>
      <c r="E45" s="975"/>
      <c r="F45" s="975"/>
      <c r="G45" s="975"/>
      <c r="H45" s="975"/>
      <c r="I45" s="975"/>
      <c r="J45" s="97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3">
      <c r="B46" s="1021" t="s">
        <v>681</v>
      </c>
      <c r="C46" s="1022"/>
      <c r="D46" s="1022"/>
      <c r="E46" s="1022"/>
      <c r="F46" s="1022"/>
      <c r="G46" s="1022"/>
      <c r="H46" s="1022"/>
      <c r="I46" s="1022"/>
      <c r="J46" s="1023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3">
      <c r="B47" s="1008" t="s">
        <v>234</v>
      </c>
      <c r="C47" s="1009"/>
      <c r="D47" s="1009"/>
      <c r="E47" s="1009"/>
      <c r="F47" s="1009"/>
      <c r="G47" s="1009"/>
      <c r="H47" s="1010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3">
      <c r="B48" s="122">
        <v>1</v>
      </c>
      <c r="C48" s="1011"/>
      <c r="D48" s="1011"/>
      <c r="E48" s="1011"/>
      <c r="F48" s="1011"/>
      <c r="G48" s="1011"/>
      <c r="H48" s="1024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3">
      <c r="B49" s="122">
        <v>2</v>
      </c>
      <c r="C49" s="1025"/>
      <c r="D49" s="1011"/>
      <c r="E49" s="1011"/>
      <c r="F49" s="1011"/>
      <c r="G49" s="1011"/>
      <c r="H49" s="1024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3">
      <c r="B50" s="122">
        <v>3</v>
      </c>
      <c r="C50" s="1011"/>
      <c r="D50" s="1011"/>
      <c r="E50" s="1011"/>
      <c r="F50" s="1011"/>
      <c r="G50" s="1011"/>
      <c r="H50" s="1024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3">
      <c r="B51" s="122">
        <v>4</v>
      </c>
      <c r="C51" s="1011"/>
      <c r="D51" s="1011"/>
      <c r="E51" s="1011"/>
      <c r="F51" s="1011"/>
      <c r="G51" s="1011"/>
      <c r="H51" s="1024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3">
      <c r="B52" s="122">
        <v>5</v>
      </c>
      <c r="C52" s="1011"/>
      <c r="D52" s="1011"/>
      <c r="E52" s="1011"/>
      <c r="F52" s="1011"/>
      <c r="G52" s="1011"/>
      <c r="H52" s="1024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3">
      <c r="B53" s="122">
        <v>6</v>
      </c>
      <c r="C53" s="1011"/>
      <c r="D53" s="1011"/>
      <c r="E53" s="1011"/>
      <c r="F53" s="1011"/>
      <c r="G53" s="1011"/>
      <c r="H53" s="1024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3">
      <c r="B54" s="122">
        <v>7</v>
      </c>
      <c r="C54" s="1011"/>
      <c r="D54" s="1011"/>
      <c r="E54" s="1011"/>
      <c r="F54" s="1011"/>
      <c r="G54" s="1011"/>
      <c r="H54" s="1024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3">
      <c r="B55" s="122">
        <v>8</v>
      </c>
      <c r="C55" s="1011"/>
      <c r="D55" s="1011"/>
      <c r="E55" s="1011"/>
      <c r="F55" s="1011"/>
      <c r="G55" s="1011"/>
      <c r="H55" s="1024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3">
      <c r="B56" s="122">
        <v>9</v>
      </c>
      <c r="C56" s="1011"/>
      <c r="D56" s="1011"/>
      <c r="E56" s="1011"/>
      <c r="F56" s="1011"/>
      <c r="G56" s="1011"/>
      <c r="H56" s="1024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3">
      <c r="B57" s="122">
        <v>10</v>
      </c>
      <c r="C57" s="1011"/>
      <c r="D57" s="1011"/>
      <c r="E57" s="1011"/>
      <c r="F57" s="1011"/>
      <c r="G57" s="1011"/>
      <c r="H57" s="1024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3">
      <c r="B58" s="488"/>
      <c r="C58" s="1014" t="s">
        <v>926</v>
      </c>
      <c r="D58" s="1014"/>
      <c r="E58" s="1014"/>
      <c r="F58" s="1014"/>
      <c r="G58" s="1014"/>
      <c r="H58" s="1014"/>
      <c r="I58" s="1014"/>
      <c r="J58" s="1015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3">
      <c r="B59" s="960" t="s">
        <v>916</v>
      </c>
      <c r="C59" s="961"/>
      <c r="D59" s="961"/>
      <c r="E59" s="961"/>
      <c r="F59" s="961"/>
      <c r="G59" s="961"/>
      <c r="H59" s="961"/>
      <c r="I59" s="961"/>
      <c r="J59" s="962"/>
      <c r="K59" s="493"/>
      <c r="L59" s="493"/>
      <c r="M59" s="493"/>
      <c r="N59" s="493"/>
      <c r="O59" s="493"/>
      <c r="P59" s="493"/>
    </row>
    <row r="60" spans="2:16" x14ac:dyDescent="0.3">
      <c r="B60" s="960" t="s">
        <v>917</v>
      </c>
      <c r="C60" s="961"/>
      <c r="D60" s="961"/>
      <c r="E60" s="961"/>
      <c r="F60" s="961"/>
      <c r="G60" s="961"/>
      <c r="H60" s="961"/>
      <c r="I60" s="961"/>
      <c r="J60" s="962"/>
      <c r="K60" s="494"/>
      <c r="L60" s="494"/>
      <c r="M60" s="494"/>
      <c r="N60" s="494"/>
      <c r="O60" s="494"/>
      <c r="P60" s="494"/>
    </row>
    <row r="61" spans="2:16" x14ac:dyDescent="0.3">
      <c r="B61" s="960" t="s">
        <v>918</v>
      </c>
      <c r="C61" s="961"/>
      <c r="D61" s="961"/>
      <c r="E61" s="961"/>
      <c r="F61" s="961"/>
      <c r="G61" s="961"/>
      <c r="H61" s="961"/>
      <c r="I61" s="961"/>
      <c r="J61" s="962"/>
      <c r="K61" s="495"/>
      <c r="L61" s="495"/>
      <c r="M61" s="495"/>
      <c r="N61" s="495"/>
      <c r="O61" s="495"/>
      <c r="P61" s="495"/>
    </row>
    <row r="62" spans="2:16" x14ac:dyDescent="0.3">
      <c r="B62" s="960" t="s">
        <v>919</v>
      </c>
      <c r="C62" s="961"/>
      <c r="D62" s="961"/>
      <c r="E62" s="961"/>
      <c r="F62" s="961"/>
      <c r="G62" s="961"/>
      <c r="H62" s="961"/>
      <c r="I62" s="961"/>
      <c r="J62" s="962"/>
      <c r="K62" s="495"/>
      <c r="L62" s="495"/>
      <c r="M62" s="495"/>
      <c r="N62" s="495"/>
      <c r="O62" s="495"/>
      <c r="P62" s="495"/>
    </row>
    <row r="63" spans="2:16" x14ac:dyDescent="0.3">
      <c r="B63" s="960" t="s">
        <v>920</v>
      </c>
      <c r="C63" s="961"/>
      <c r="D63" s="961"/>
      <c r="E63" s="961"/>
      <c r="F63" s="961"/>
      <c r="G63" s="961"/>
      <c r="H63" s="961"/>
      <c r="I63" s="961"/>
      <c r="J63" s="962"/>
      <c r="K63" s="493"/>
      <c r="L63" s="493"/>
      <c r="M63" s="493"/>
      <c r="N63" s="493"/>
      <c r="O63" s="493"/>
      <c r="P63" s="493"/>
    </row>
    <row r="64" spans="2:16" x14ac:dyDescent="0.3">
      <c r="B64" s="960" t="s">
        <v>921</v>
      </c>
      <c r="C64" s="961"/>
      <c r="D64" s="961"/>
      <c r="E64" s="961"/>
      <c r="F64" s="961"/>
      <c r="G64" s="961"/>
      <c r="H64" s="961"/>
      <c r="I64" s="961"/>
      <c r="J64" s="962"/>
      <c r="K64" s="496"/>
      <c r="L64" s="496"/>
      <c r="M64" s="496"/>
      <c r="N64" s="496"/>
      <c r="O64" s="496"/>
      <c r="P64" s="496"/>
    </row>
    <row r="65" spans="2:16" x14ac:dyDescent="0.3">
      <c r="B65" s="960" t="s">
        <v>922</v>
      </c>
      <c r="C65" s="961"/>
      <c r="D65" s="961"/>
      <c r="E65" s="961"/>
      <c r="F65" s="961"/>
      <c r="G65" s="961"/>
      <c r="H65" s="961"/>
      <c r="I65" s="961"/>
      <c r="J65" s="962"/>
      <c r="K65" s="497"/>
      <c r="L65" s="497"/>
      <c r="M65" s="497"/>
      <c r="N65" s="497"/>
      <c r="O65" s="497"/>
      <c r="P65" s="497"/>
    </row>
    <row r="66" spans="2:16" x14ac:dyDescent="0.3">
      <c r="B66" s="974" t="s">
        <v>923</v>
      </c>
      <c r="C66" s="975"/>
      <c r="D66" s="975"/>
      <c r="E66" s="975"/>
      <c r="F66" s="975"/>
      <c r="G66" s="975"/>
      <c r="H66" s="975"/>
      <c r="I66" s="975"/>
      <c r="J66" s="97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3">
      <c r="B67" s="1021" t="s">
        <v>682</v>
      </c>
      <c r="C67" s="1022"/>
      <c r="D67" s="1022"/>
      <c r="E67" s="1022"/>
      <c r="F67" s="1022"/>
      <c r="G67" s="1022"/>
      <c r="H67" s="1022"/>
      <c r="I67" s="1022"/>
      <c r="J67" s="1023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3">
      <c r="B68" s="1008" t="s">
        <v>234</v>
      </c>
      <c r="C68" s="1009"/>
      <c r="D68" s="1009"/>
      <c r="E68" s="1009"/>
      <c r="F68" s="1009"/>
      <c r="G68" s="1009"/>
      <c r="H68" s="1010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3">
      <c r="B69" s="122">
        <v>1</v>
      </c>
      <c r="C69" s="1011"/>
      <c r="D69" s="1012"/>
      <c r="E69" s="1012"/>
      <c r="F69" s="1012"/>
      <c r="G69" s="1012"/>
      <c r="H69" s="1013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3">
      <c r="B70" s="122">
        <v>2</v>
      </c>
      <c r="C70" s="1012"/>
      <c r="D70" s="1012"/>
      <c r="E70" s="1012"/>
      <c r="F70" s="1012"/>
      <c r="G70" s="1012"/>
      <c r="H70" s="1013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3">
      <c r="B71" s="122">
        <v>3</v>
      </c>
      <c r="C71" s="1012"/>
      <c r="D71" s="1012"/>
      <c r="E71" s="1012"/>
      <c r="F71" s="1012"/>
      <c r="G71" s="1012"/>
      <c r="H71" s="1013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3">
      <c r="B72" s="122">
        <v>4</v>
      </c>
      <c r="C72" s="1012"/>
      <c r="D72" s="1012"/>
      <c r="E72" s="1012"/>
      <c r="F72" s="1012"/>
      <c r="G72" s="1012"/>
      <c r="H72" s="1013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3">
      <c r="B73" s="122">
        <v>5</v>
      </c>
      <c r="C73" s="1012"/>
      <c r="D73" s="1012"/>
      <c r="E73" s="1012"/>
      <c r="F73" s="1012"/>
      <c r="G73" s="1012"/>
      <c r="H73" s="1013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3">
      <c r="B74" s="122">
        <v>6</v>
      </c>
      <c r="C74" s="1012"/>
      <c r="D74" s="1012"/>
      <c r="E74" s="1012"/>
      <c r="F74" s="1012"/>
      <c r="G74" s="1012"/>
      <c r="H74" s="1013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3">
      <c r="B75" s="122">
        <v>7</v>
      </c>
      <c r="C75" s="1012"/>
      <c r="D75" s="1012"/>
      <c r="E75" s="1012"/>
      <c r="F75" s="1012"/>
      <c r="G75" s="1012"/>
      <c r="H75" s="1013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3">
      <c r="B76" s="122">
        <v>8</v>
      </c>
      <c r="C76" s="1012"/>
      <c r="D76" s="1012"/>
      <c r="E76" s="1012"/>
      <c r="F76" s="1012"/>
      <c r="G76" s="1012"/>
      <c r="H76" s="1013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3">
      <c r="B77" s="122">
        <v>9</v>
      </c>
      <c r="C77" s="1012"/>
      <c r="D77" s="1012"/>
      <c r="E77" s="1012"/>
      <c r="F77" s="1012"/>
      <c r="G77" s="1012"/>
      <c r="H77" s="1013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3">
      <c r="B78" s="122">
        <v>10</v>
      </c>
      <c r="C78" s="1012"/>
      <c r="D78" s="1012"/>
      <c r="E78" s="1012"/>
      <c r="F78" s="1012"/>
      <c r="G78" s="1012"/>
      <c r="H78" s="1013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3">
      <c r="B79" s="488"/>
      <c r="C79" s="1014" t="s">
        <v>926</v>
      </c>
      <c r="D79" s="1014"/>
      <c r="E79" s="1014"/>
      <c r="F79" s="1014"/>
      <c r="G79" s="1014"/>
      <c r="H79" s="1014"/>
      <c r="I79" s="1014"/>
      <c r="J79" s="1015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3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x14ac:dyDescent="0.3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x14ac:dyDescent="0.3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x14ac:dyDescent="0.3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x14ac:dyDescent="0.3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x14ac:dyDescent="0.3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x14ac:dyDescent="0.3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x14ac:dyDescent="0.3">
      <c r="B87" s="974" t="s">
        <v>923</v>
      </c>
      <c r="C87" s="975"/>
      <c r="D87" s="975"/>
      <c r="E87" s="975"/>
      <c r="F87" s="975"/>
      <c r="G87" s="975"/>
      <c r="H87" s="975"/>
      <c r="I87" s="975"/>
      <c r="J87" s="97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3">
      <c r="B88" s="1021" t="s">
        <v>683</v>
      </c>
      <c r="C88" s="1022"/>
      <c r="D88" s="1022"/>
      <c r="E88" s="1022"/>
      <c r="F88" s="1022"/>
      <c r="G88" s="1022"/>
      <c r="H88" s="1022"/>
      <c r="I88" s="1022"/>
      <c r="J88" s="1022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3">
      <c r="B89" s="1008" t="s">
        <v>234</v>
      </c>
      <c r="C89" s="1009"/>
      <c r="D89" s="1009"/>
      <c r="E89" s="1009"/>
      <c r="F89" s="1009"/>
      <c r="G89" s="1009"/>
      <c r="H89" s="1010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3">
      <c r="B90" s="122">
        <v>1</v>
      </c>
      <c r="C90" s="1012"/>
      <c r="D90" s="1012"/>
      <c r="E90" s="1012"/>
      <c r="F90" s="1012"/>
      <c r="G90" s="1012"/>
      <c r="H90" s="1013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3">
      <c r="B91" s="122">
        <v>2</v>
      </c>
      <c r="C91" s="1012"/>
      <c r="D91" s="1012"/>
      <c r="E91" s="1012"/>
      <c r="F91" s="1012"/>
      <c r="G91" s="1012"/>
      <c r="H91" s="1013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3">
      <c r="B92" s="122">
        <v>3</v>
      </c>
      <c r="C92" s="1012"/>
      <c r="D92" s="1012"/>
      <c r="E92" s="1012"/>
      <c r="F92" s="1012"/>
      <c r="G92" s="1012"/>
      <c r="H92" s="1013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3">
      <c r="B93" s="122">
        <v>4</v>
      </c>
      <c r="C93" s="1012"/>
      <c r="D93" s="1012"/>
      <c r="E93" s="1012"/>
      <c r="F93" s="1012"/>
      <c r="G93" s="1012"/>
      <c r="H93" s="1013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3">
      <c r="B94" s="122">
        <v>5</v>
      </c>
      <c r="C94" s="1012"/>
      <c r="D94" s="1012"/>
      <c r="E94" s="1012"/>
      <c r="F94" s="1012"/>
      <c r="G94" s="1012"/>
      <c r="H94" s="1013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3">
      <c r="B95" s="122">
        <v>6</v>
      </c>
      <c r="C95" s="1012"/>
      <c r="D95" s="1012"/>
      <c r="E95" s="1012"/>
      <c r="F95" s="1012"/>
      <c r="G95" s="1012"/>
      <c r="H95" s="1013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3">
      <c r="B96" s="122">
        <v>7</v>
      </c>
      <c r="C96" s="1012"/>
      <c r="D96" s="1012"/>
      <c r="E96" s="1012"/>
      <c r="F96" s="1012"/>
      <c r="G96" s="1012"/>
      <c r="H96" s="1013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3">
      <c r="B97" s="122">
        <v>8</v>
      </c>
      <c r="C97" s="1012"/>
      <c r="D97" s="1012"/>
      <c r="E97" s="1012"/>
      <c r="F97" s="1012"/>
      <c r="G97" s="1012"/>
      <c r="H97" s="1013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3">
      <c r="B98" s="122">
        <v>9</v>
      </c>
      <c r="C98" s="1012"/>
      <c r="D98" s="1012"/>
      <c r="E98" s="1012"/>
      <c r="F98" s="1012"/>
      <c r="G98" s="1012"/>
      <c r="H98" s="1013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3">
      <c r="B99" s="122">
        <v>10</v>
      </c>
      <c r="C99" s="1012"/>
      <c r="D99" s="1012"/>
      <c r="E99" s="1012"/>
      <c r="F99" s="1012"/>
      <c r="G99" s="1012"/>
      <c r="H99" s="1013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3">
      <c r="B100" s="488"/>
      <c r="C100" s="1014" t="s">
        <v>926</v>
      </c>
      <c r="D100" s="1014"/>
      <c r="E100" s="1014"/>
      <c r="F100" s="1014"/>
      <c r="G100" s="1014"/>
      <c r="H100" s="1014"/>
      <c r="I100" s="1014"/>
      <c r="J100" s="1015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3">
      <c r="B101" s="960" t="s">
        <v>916</v>
      </c>
      <c r="C101" s="961"/>
      <c r="D101" s="961"/>
      <c r="E101" s="961"/>
      <c r="F101" s="961"/>
      <c r="G101" s="961"/>
      <c r="H101" s="961"/>
      <c r="I101" s="961"/>
      <c r="J101" s="962"/>
      <c r="K101" s="493"/>
      <c r="L101" s="493"/>
      <c r="M101" s="493"/>
      <c r="N101" s="493"/>
      <c r="O101" s="493"/>
      <c r="P101" s="493"/>
    </row>
    <row r="102" spans="2:16" x14ac:dyDescent="0.3">
      <c r="B102" s="960" t="s">
        <v>917</v>
      </c>
      <c r="C102" s="961"/>
      <c r="D102" s="961"/>
      <c r="E102" s="961"/>
      <c r="F102" s="961"/>
      <c r="G102" s="961"/>
      <c r="H102" s="961"/>
      <c r="I102" s="961"/>
      <c r="J102" s="962"/>
      <c r="K102" s="494"/>
      <c r="L102" s="494"/>
      <c r="M102" s="494"/>
      <c r="N102" s="494"/>
      <c r="O102" s="494"/>
      <c r="P102" s="494"/>
    </row>
    <row r="103" spans="2:16" x14ac:dyDescent="0.3">
      <c r="B103" s="960" t="s">
        <v>918</v>
      </c>
      <c r="C103" s="961"/>
      <c r="D103" s="961"/>
      <c r="E103" s="961"/>
      <c r="F103" s="961"/>
      <c r="G103" s="961"/>
      <c r="H103" s="961"/>
      <c r="I103" s="961"/>
      <c r="J103" s="962"/>
      <c r="K103" s="495"/>
      <c r="L103" s="495"/>
      <c r="M103" s="495"/>
      <c r="N103" s="495"/>
      <c r="O103" s="495"/>
      <c r="P103" s="495"/>
    </row>
    <row r="104" spans="2:16" x14ac:dyDescent="0.3">
      <c r="B104" s="960" t="s">
        <v>919</v>
      </c>
      <c r="C104" s="961"/>
      <c r="D104" s="961"/>
      <c r="E104" s="961"/>
      <c r="F104" s="961"/>
      <c r="G104" s="961"/>
      <c r="H104" s="961"/>
      <c r="I104" s="961"/>
      <c r="J104" s="962"/>
      <c r="K104" s="495"/>
      <c r="L104" s="495"/>
      <c r="M104" s="495"/>
      <c r="N104" s="495"/>
      <c r="O104" s="495"/>
      <c r="P104" s="495"/>
    </row>
    <row r="105" spans="2:16" x14ac:dyDescent="0.3">
      <c r="B105" s="960" t="s">
        <v>920</v>
      </c>
      <c r="C105" s="961"/>
      <c r="D105" s="961"/>
      <c r="E105" s="961"/>
      <c r="F105" s="961"/>
      <c r="G105" s="961"/>
      <c r="H105" s="961"/>
      <c r="I105" s="961"/>
      <c r="J105" s="962"/>
      <c r="K105" s="493"/>
      <c r="L105" s="493"/>
      <c r="M105" s="493"/>
      <c r="N105" s="493"/>
      <c r="O105" s="493"/>
      <c r="P105" s="493"/>
    </row>
    <row r="106" spans="2:16" x14ac:dyDescent="0.3">
      <c r="B106" s="960" t="s">
        <v>921</v>
      </c>
      <c r="C106" s="961"/>
      <c r="D106" s="961"/>
      <c r="E106" s="961"/>
      <c r="F106" s="961"/>
      <c r="G106" s="961"/>
      <c r="H106" s="961"/>
      <c r="I106" s="961"/>
      <c r="J106" s="962"/>
      <c r="K106" s="496"/>
      <c r="L106" s="496"/>
      <c r="M106" s="496"/>
      <c r="N106" s="496"/>
      <c r="O106" s="496"/>
      <c r="P106" s="496"/>
    </row>
    <row r="107" spans="2:16" x14ac:dyDescent="0.3">
      <c r="B107" s="960" t="s">
        <v>922</v>
      </c>
      <c r="C107" s="961"/>
      <c r="D107" s="961"/>
      <c r="E107" s="961"/>
      <c r="F107" s="961"/>
      <c r="G107" s="961"/>
      <c r="H107" s="961"/>
      <c r="I107" s="961"/>
      <c r="J107" s="962"/>
      <c r="K107" s="497"/>
      <c r="L107" s="497"/>
      <c r="M107" s="497"/>
      <c r="N107" s="497"/>
      <c r="O107" s="497"/>
      <c r="P107" s="497"/>
    </row>
    <row r="108" spans="2:16" x14ac:dyDescent="0.3">
      <c r="B108" s="974" t="s">
        <v>923</v>
      </c>
      <c r="C108" s="975"/>
      <c r="D108" s="975"/>
      <c r="E108" s="975"/>
      <c r="F108" s="975"/>
      <c r="G108" s="975"/>
      <c r="H108" s="975"/>
      <c r="I108" s="975"/>
      <c r="J108" s="97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3">
      <c r="B109" s="1021" t="s">
        <v>687</v>
      </c>
      <c r="C109" s="1022"/>
      <c r="D109" s="1022"/>
      <c r="E109" s="1022"/>
      <c r="F109" s="1022"/>
      <c r="G109" s="1022"/>
      <c r="H109" s="1022"/>
      <c r="I109" s="1022"/>
      <c r="J109" s="1022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3">
      <c r="B110" s="1008" t="s">
        <v>234</v>
      </c>
      <c r="C110" s="1009"/>
      <c r="D110" s="1009"/>
      <c r="E110" s="1009"/>
      <c r="F110" s="1009"/>
      <c r="G110" s="1009"/>
      <c r="H110" s="1010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3">
      <c r="B111" s="122">
        <v>1</v>
      </c>
      <c r="C111" s="1012"/>
      <c r="D111" s="1012"/>
      <c r="E111" s="1012"/>
      <c r="F111" s="1012"/>
      <c r="G111" s="1012"/>
      <c r="H111" s="1013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3">
      <c r="B112" s="122">
        <v>2</v>
      </c>
      <c r="C112" s="1012"/>
      <c r="D112" s="1012"/>
      <c r="E112" s="1012"/>
      <c r="F112" s="1012"/>
      <c r="G112" s="1012"/>
      <c r="H112" s="1013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3">
      <c r="B113" s="122">
        <v>3</v>
      </c>
      <c r="C113" s="1012"/>
      <c r="D113" s="1012"/>
      <c r="E113" s="1012"/>
      <c r="F113" s="1012"/>
      <c r="G113" s="1012"/>
      <c r="H113" s="1013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3">
      <c r="B114" s="122">
        <v>4</v>
      </c>
      <c r="C114" s="1012"/>
      <c r="D114" s="1012"/>
      <c r="E114" s="1012"/>
      <c r="F114" s="1012"/>
      <c r="G114" s="1012"/>
      <c r="H114" s="1013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3">
      <c r="B115" s="122">
        <v>5</v>
      </c>
      <c r="C115" s="1012"/>
      <c r="D115" s="1012"/>
      <c r="E115" s="1012"/>
      <c r="F115" s="1012"/>
      <c r="G115" s="1012"/>
      <c r="H115" s="1013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3">
      <c r="B116" s="122">
        <v>6</v>
      </c>
      <c r="C116" s="1012"/>
      <c r="D116" s="1012"/>
      <c r="E116" s="1012"/>
      <c r="F116" s="1012"/>
      <c r="G116" s="1012"/>
      <c r="H116" s="1013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3">
      <c r="B117" s="122">
        <v>7</v>
      </c>
      <c r="C117" s="1012"/>
      <c r="D117" s="1012"/>
      <c r="E117" s="1012"/>
      <c r="F117" s="1012"/>
      <c r="G117" s="1012"/>
      <c r="H117" s="1013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3">
      <c r="B118" s="122">
        <v>8</v>
      </c>
      <c r="C118" s="1012"/>
      <c r="D118" s="1012"/>
      <c r="E118" s="1012"/>
      <c r="F118" s="1012"/>
      <c r="G118" s="1012"/>
      <c r="H118" s="1013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3">
      <c r="B119" s="122">
        <v>9</v>
      </c>
      <c r="C119" s="1012"/>
      <c r="D119" s="1012"/>
      <c r="E119" s="1012"/>
      <c r="F119" s="1012"/>
      <c r="G119" s="1012"/>
      <c r="H119" s="1013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3">
      <c r="B120" s="122">
        <v>10</v>
      </c>
      <c r="C120" s="1012"/>
      <c r="D120" s="1012"/>
      <c r="E120" s="1012"/>
      <c r="F120" s="1012"/>
      <c r="G120" s="1012"/>
      <c r="H120" s="1013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3">
      <c r="B121" s="488"/>
      <c r="C121" s="1014" t="s">
        <v>926</v>
      </c>
      <c r="D121" s="1014"/>
      <c r="E121" s="1014"/>
      <c r="F121" s="1014"/>
      <c r="G121" s="1014"/>
      <c r="H121" s="1014"/>
      <c r="I121" s="1014"/>
      <c r="J121" s="1015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3">
      <c r="B122" s="960" t="s">
        <v>916</v>
      </c>
      <c r="C122" s="961"/>
      <c r="D122" s="961"/>
      <c r="E122" s="961"/>
      <c r="F122" s="961"/>
      <c r="G122" s="961"/>
      <c r="H122" s="961"/>
      <c r="I122" s="961"/>
      <c r="J122" s="962"/>
      <c r="K122" s="493"/>
      <c r="L122" s="493"/>
      <c r="M122" s="493"/>
      <c r="N122" s="493"/>
      <c r="O122" s="493"/>
      <c r="P122" s="493"/>
    </row>
    <row r="123" spans="2:16" x14ac:dyDescent="0.3">
      <c r="B123" s="960" t="s">
        <v>917</v>
      </c>
      <c r="C123" s="961"/>
      <c r="D123" s="961"/>
      <c r="E123" s="961"/>
      <c r="F123" s="961"/>
      <c r="G123" s="961"/>
      <c r="H123" s="961"/>
      <c r="I123" s="961"/>
      <c r="J123" s="962"/>
      <c r="K123" s="494"/>
      <c r="L123" s="494"/>
      <c r="M123" s="494"/>
      <c r="N123" s="494"/>
      <c r="O123" s="494"/>
      <c r="P123" s="494"/>
    </row>
    <row r="124" spans="2:16" x14ac:dyDescent="0.3">
      <c r="B124" s="960" t="s">
        <v>918</v>
      </c>
      <c r="C124" s="961"/>
      <c r="D124" s="961"/>
      <c r="E124" s="961"/>
      <c r="F124" s="961"/>
      <c r="G124" s="961"/>
      <c r="H124" s="961"/>
      <c r="I124" s="961"/>
      <c r="J124" s="962"/>
      <c r="K124" s="495"/>
      <c r="L124" s="495"/>
      <c r="M124" s="495"/>
      <c r="N124" s="495"/>
      <c r="O124" s="495"/>
      <c r="P124" s="495"/>
    </row>
    <row r="125" spans="2:16" x14ac:dyDescent="0.3">
      <c r="B125" s="960" t="s">
        <v>919</v>
      </c>
      <c r="C125" s="961"/>
      <c r="D125" s="961"/>
      <c r="E125" s="961"/>
      <c r="F125" s="961"/>
      <c r="G125" s="961"/>
      <c r="H125" s="961"/>
      <c r="I125" s="961"/>
      <c r="J125" s="962"/>
      <c r="K125" s="495"/>
      <c r="L125" s="495"/>
      <c r="M125" s="495"/>
      <c r="N125" s="495"/>
      <c r="O125" s="495"/>
      <c r="P125" s="495"/>
    </row>
    <row r="126" spans="2:16" x14ac:dyDescent="0.3">
      <c r="B126" s="960" t="s">
        <v>920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x14ac:dyDescent="0.3">
      <c r="B127" s="960" t="s">
        <v>921</v>
      </c>
      <c r="C127" s="961"/>
      <c r="D127" s="961"/>
      <c r="E127" s="961"/>
      <c r="F127" s="961"/>
      <c r="G127" s="961"/>
      <c r="H127" s="961"/>
      <c r="I127" s="961"/>
      <c r="J127" s="962"/>
      <c r="K127" s="496"/>
      <c r="L127" s="496"/>
      <c r="M127" s="496"/>
      <c r="N127" s="496"/>
      <c r="O127" s="496"/>
      <c r="P127" s="496"/>
    </row>
    <row r="128" spans="2:16" x14ac:dyDescent="0.3">
      <c r="B128" s="960" t="s">
        <v>922</v>
      </c>
      <c r="C128" s="961"/>
      <c r="D128" s="961"/>
      <c r="E128" s="961"/>
      <c r="F128" s="961"/>
      <c r="G128" s="961"/>
      <c r="H128" s="961"/>
      <c r="I128" s="961"/>
      <c r="J128" s="962"/>
      <c r="K128" s="497"/>
      <c r="L128" s="497"/>
      <c r="M128" s="497"/>
      <c r="N128" s="497"/>
      <c r="O128" s="497"/>
      <c r="P128" s="497"/>
    </row>
    <row r="129" spans="2:16" x14ac:dyDescent="0.3">
      <c r="B129" s="974" t="s">
        <v>923</v>
      </c>
      <c r="C129" s="975"/>
      <c r="D129" s="975"/>
      <c r="E129" s="975"/>
      <c r="F129" s="975"/>
      <c r="G129" s="975"/>
      <c r="H129" s="975"/>
      <c r="I129" s="975"/>
      <c r="J129" s="97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3">
      <c r="B130" s="1021" t="s">
        <v>688</v>
      </c>
      <c r="C130" s="1022"/>
      <c r="D130" s="1022"/>
      <c r="E130" s="1022"/>
      <c r="F130" s="1022"/>
      <c r="G130" s="1022"/>
      <c r="H130" s="1022"/>
      <c r="I130" s="1022"/>
      <c r="J130" s="1022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3">
      <c r="B131" s="1008" t="s">
        <v>234</v>
      </c>
      <c r="C131" s="1009"/>
      <c r="D131" s="1009"/>
      <c r="E131" s="1009"/>
      <c r="F131" s="1009"/>
      <c r="G131" s="1009"/>
      <c r="H131" s="1010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3">
      <c r="B132" s="122">
        <v>1</v>
      </c>
      <c r="C132" s="1012"/>
      <c r="D132" s="1012"/>
      <c r="E132" s="1012"/>
      <c r="F132" s="1012"/>
      <c r="G132" s="1012"/>
      <c r="H132" s="1013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3">
      <c r="B133" s="122">
        <v>2</v>
      </c>
      <c r="C133" s="1012"/>
      <c r="D133" s="1012"/>
      <c r="E133" s="1012"/>
      <c r="F133" s="1012"/>
      <c r="G133" s="1012"/>
      <c r="H133" s="1013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3">
      <c r="B134" s="122">
        <v>3</v>
      </c>
      <c r="C134" s="1012"/>
      <c r="D134" s="1012"/>
      <c r="E134" s="1012"/>
      <c r="F134" s="1012"/>
      <c r="G134" s="1012"/>
      <c r="H134" s="1013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3">
      <c r="B135" s="122">
        <v>4</v>
      </c>
      <c r="C135" s="1012"/>
      <c r="D135" s="1012"/>
      <c r="E135" s="1012"/>
      <c r="F135" s="1012"/>
      <c r="G135" s="1012"/>
      <c r="H135" s="1013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3">
      <c r="B136" s="122">
        <v>5</v>
      </c>
      <c r="C136" s="1012"/>
      <c r="D136" s="1012"/>
      <c r="E136" s="1012"/>
      <c r="F136" s="1012"/>
      <c r="G136" s="1012"/>
      <c r="H136" s="1013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3">
      <c r="B137" s="122">
        <v>6</v>
      </c>
      <c r="C137" s="1012"/>
      <c r="D137" s="1012"/>
      <c r="E137" s="1012"/>
      <c r="F137" s="1012"/>
      <c r="G137" s="1012"/>
      <c r="H137" s="1013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3">
      <c r="B138" s="122">
        <v>7</v>
      </c>
      <c r="C138" s="1012"/>
      <c r="D138" s="1012"/>
      <c r="E138" s="1012"/>
      <c r="F138" s="1012"/>
      <c r="G138" s="1012"/>
      <c r="H138" s="1013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3">
      <c r="B139" s="122">
        <v>8</v>
      </c>
      <c r="C139" s="1012"/>
      <c r="D139" s="1012"/>
      <c r="E139" s="1012"/>
      <c r="F139" s="1012"/>
      <c r="G139" s="1012"/>
      <c r="H139" s="1013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3">
      <c r="B140" s="122">
        <v>9</v>
      </c>
      <c r="C140" s="1012"/>
      <c r="D140" s="1012"/>
      <c r="E140" s="1012"/>
      <c r="F140" s="1012"/>
      <c r="G140" s="1012"/>
      <c r="H140" s="1013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3">
      <c r="B141" s="122">
        <v>10</v>
      </c>
      <c r="C141" s="1012"/>
      <c r="D141" s="1012"/>
      <c r="E141" s="1012"/>
      <c r="F141" s="1012"/>
      <c r="G141" s="1012"/>
      <c r="H141" s="1013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3">
      <c r="B142" s="488"/>
      <c r="C142" s="1014" t="s">
        <v>926</v>
      </c>
      <c r="D142" s="1014"/>
      <c r="E142" s="1014"/>
      <c r="F142" s="1014"/>
      <c r="G142" s="1014"/>
      <c r="H142" s="1014"/>
      <c r="I142" s="1014"/>
      <c r="J142" s="1015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3">
      <c r="B143" s="960" t="s">
        <v>916</v>
      </c>
      <c r="C143" s="961"/>
      <c r="D143" s="961"/>
      <c r="E143" s="961"/>
      <c r="F143" s="961"/>
      <c r="G143" s="961"/>
      <c r="H143" s="961"/>
      <c r="I143" s="961"/>
      <c r="J143" s="962"/>
      <c r="K143" s="493"/>
      <c r="L143" s="493"/>
      <c r="M143" s="493"/>
      <c r="N143" s="493"/>
      <c r="O143" s="493"/>
      <c r="P143" s="493"/>
    </row>
    <row r="144" spans="2:16" x14ac:dyDescent="0.3">
      <c r="B144" s="960" t="s">
        <v>917</v>
      </c>
      <c r="C144" s="961"/>
      <c r="D144" s="961"/>
      <c r="E144" s="961"/>
      <c r="F144" s="961"/>
      <c r="G144" s="961"/>
      <c r="H144" s="961"/>
      <c r="I144" s="961"/>
      <c r="J144" s="962"/>
      <c r="K144" s="494"/>
      <c r="L144" s="494"/>
      <c r="M144" s="494"/>
      <c r="N144" s="494"/>
      <c r="O144" s="494"/>
      <c r="P144" s="494"/>
    </row>
    <row r="145" spans="2:16" x14ac:dyDescent="0.3">
      <c r="B145" s="960" t="s">
        <v>918</v>
      </c>
      <c r="C145" s="961"/>
      <c r="D145" s="961"/>
      <c r="E145" s="961"/>
      <c r="F145" s="961"/>
      <c r="G145" s="961"/>
      <c r="H145" s="961"/>
      <c r="I145" s="961"/>
      <c r="J145" s="962"/>
      <c r="K145" s="495"/>
      <c r="L145" s="495"/>
      <c r="M145" s="495"/>
      <c r="N145" s="495"/>
      <c r="O145" s="495"/>
      <c r="P145" s="495"/>
    </row>
    <row r="146" spans="2:16" x14ac:dyDescent="0.3">
      <c r="B146" s="960" t="s">
        <v>919</v>
      </c>
      <c r="C146" s="961"/>
      <c r="D146" s="961"/>
      <c r="E146" s="961"/>
      <c r="F146" s="961"/>
      <c r="G146" s="961"/>
      <c r="H146" s="961"/>
      <c r="I146" s="961"/>
      <c r="J146" s="962"/>
      <c r="K146" s="495"/>
      <c r="L146" s="495"/>
      <c r="M146" s="495"/>
      <c r="N146" s="495"/>
      <c r="O146" s="495"/>
      <c r="P146" s="495"/>
    </row>
    <row r="147" spans="2:16" x14ac:dyDescent="0.3">
      <c r="B147" s="960" t="s">
        <v>920</v>
      </c>
      <c r="C147" s="961"/>
      <c r="D147" s="961"/>
      <c r="E147" s="961"/>
      <c r="F147" s="961"/>
      <c r="G147" s="961"/>
      <c r="H147" s="961"/>
      <c r="I147" s="961"/>
      <c r="J147" s="962"/>
      <c r="K147" s="493"/>
      <c r="L147" s="493"/>
      <c r="M147" s="493"/>
      <c r="N147" s="493"/>
      <c r="O147" s="493"/>
      <c r="P147" s="493"/>
    </row>
    <row r="148" spans="2:16" x14ac:dyDescent="0.3">
      <c r="B148" s="960" t="s">
        <v>921</v>
      </c>
      <c r="C148" s="961"/>
      <c r="D148" s="961"/>
      <c r="E148" s="961"/>
      <c r="F148" s="961"/>
      <c r="G148" s="961"/>
      <c r="H148" s="961"/>
      <c r="I148" s="961"/>
      <c r="J148" s="962"/>
      <c r="K148" s="496"/>
      <c r="L148" s="496"/>
      <c r="M148" s="496"/>
      <c r="N148" s="496"/>
      <c r="O148" s="496"/>
      <c r="P148" s="496"/>
    </row>
    <row r="149" spans="2:16" x14ac:dyDescent="0.3">
      <c r="B149" s="960" t="s">
        <v>922</v>
      </c>
      <c r="C149" s="961"/>
      <c r="D149" s="961"/>
      <c r="E149" s="961"/>
      <c r="F149" s="961"/>
      <c r="G149" s="961"/>
      <c r="H149" s="961"/>
      <c r="I149" s="961"/>
      <c r="J149" s="962"/>
      <c r="K149" s="497"/>
      <c r="L149" s="497"/>
      <c r="M149" s="497"/>
      <c r="N149" s="497"/>
      <c r="O149" s="497"/>
      <c r="P149" s="497"/>
    </row>
    <row r="150" spans="2:16" x14ac:dyDescent="0.3">
      <c r="B150" s="974" t="s">
        <v>923</v>
      </c>
      <c r="C150" s="975"/>
      <c r="D150" s="975"/>
      <c r="E150" s="975"/>
      <c r="F150" s="975"/>
      <c r="G150" s="975"/>
      <c r="H150" s="975"/>
      <c r="I150" s="975"/>
      <c r="J150" s="97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C72:H72"/>
    <mergeCell ref="B67:J67"/>
    <mergeCell ref="C93:H93"/>
    <mergeCell ref="C94:H94"/>
    <mergeCell ref="C95:H95"/>
    <mergeCell ref="C96:H96"/>
    <mergeCell ref="B61:J61"/>
    <mergeCell ref="B62:J62"/>
    <mergeCell ref="B63:J63"/>
    <mergeCell ref="C69:H69"/>
    <mergeCell ref="C70:H70"/>
    <mergeCell ref="C71:H71"/>
    <mergeCell ref="C49:H49"/>
    <mergeCell ref="C50:H50"/>
    <mergeCell ref="C51:H51"/>
    <mergeCell ref="C52:H52"/>
    <mergeCell ref="B68:H68"/>
    <mergeCell ref="B64:J64"/>
    <mergeCell ref="B65:J65"/>
    <mergeCell ref="B66:J66"/>
    <mergeCell ref="B59:J59"/>
    <mergeCell ref="B60:J60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79:J79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B130:J130"/>
    <mergeCell ref="B105:J105"/>
    <mergeCell ref="B106:J106"/>
    <mergeCell ref="B107:J107"/>
    <mergeCell ref="B108:J108"/>
    <mergeCell ref="C121:J121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8:J18"/>
    <mergeCell ref="B19:J19"/>
    <mergeCell ref="B20:J20"/>
    <mergeCell ref="B21:J21"/>
    <mergeCell ref="B22:J22"/>
    <mergeCell ref="C33:H33"/>
    <mergeCell ref="C32:H3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B011F-AA49-4686-907D-38786D4447F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13.5546875" style="377" bestFit="1" customWidth="1"/>
    <col min="11" max="11" width="15.5546875" style="377" customWidth="1"/>
    <col min="12" max="12" width="15.88671875" style="377" bestFit="1" customWidth="1"/>
    <col min="13" max="13" width="14.5546875" style="377" customWidth="1"/>
    <col min="14" max="14" width="15.5546875" style="377" customWidth="1"/>
    <col min="15" max="16384" width="9.109375" style="377"/>
  </cols>
  <sheetData>
    <row r="2" spans="2:14" ht="22.5" customHeight="1" x14ac:dyDescent="0.3">
      <c r="B2" s="1016" t="s">
        <v>930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</row>
    <row r="3" spans="2:14" x14ac:dyDescent="0.3">
      <c r="B3" s="1027" t="s">
        <v>800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</row>
    <row r="4" spans="2:14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</row>
    <row r="5" spans="2:14" x14ac:dyDescent="0.3">
      <c r="B5" s="1021" t="s">
        <v>678</v>
      </c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3"/>
    </row>
    <row r="6" spans="2:14" x14ac:dyDescent="0.3">
      <c r="B6" s="1008" t="s">
        <v>234</v>
      </c>
      <c r="C6" s="1009"/>
      <c r="D6" s="1009"/>
      <c r="E6" s="1009"/>
      <c r="F6" s="1009"/>
      <c r="G6" s="1009"/>
      <c r="H6" s="1010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3">
      <c r="B7" s="122">
        <v>1</v>
      </c>
      <c r="C7" s="1033" t="str">
        <f>IF(ISBLANK('Descarte (ORÇ)'!C6)," ",'Descarte (ORÇ)'!C6)</f>
        <v xml:space="preserve"> </v>
      </c>
      <c r="D7" s="1034"/>
      <c r="E7" s="1034"/>
      <c r="F7" s="1034"/>
      <c r="G7" s="1034"/>
      <c r="H7" s="1035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3">
      <c r="B8" s="122">
        <v>2</v>
      </c>
      <c r="C8" s="1033" t="str">
        <f>IF(ISBLANK('Descarte (ORÇ)'!C7)," ",'Descarte (ORÇ)'!C7)</f>
        <v xml:space="preserve"> </v>
      </c>
      <c r="D8" s="1034"/>
      <c r="E8" s="1034"/>
      <c r="F8" s="1034"/>
      <c r="G8" s="1034"/>
      <c r="H8" s="1035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3">
      <c r="B9" s="122">
        <v>3</v>
      </c>
      <c r="C9" s="1033" t="str">
        <f>IF(ISBLANK('Descarte (ORÇ)'!C8)," ",'Descarte (ORÇ)'!C8)</f>
        <v xml:space="preserve"> </v>
      </c>
      <c r="D9" s="1034"/>
      <c r="E9" s="1034"/>
      <c r="F9" s="1034"/>
      <c r="G9" s="1034"/>
      <c r="H9" s="1035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3">
      <c r="B10" s="122">
        <v>4</v>
      </c>
      <c r="C10" s="1033" t="str">
        <f>IF(ISBLANK('Descarte (ORÇ)'!C9)," ",'Descarte (ORÇ)'!C9)</f>
        <v xml:space="preserve"> </v>
      </c>
      <c r="D10" s="1034"/>
      <c r="E10" s="1034"/>
      <c r="F10" s="1034"/>
      <c r="G10" s="1034"/>
      <c r="H10" s="1035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3">
      <c r="B11" s="122">
        <v>5</v>
      </c>
      <c r="C11" s="1033" t="str">
        <f>IF(ISBLANK('Descarte (ORÇ)'!C10)," ",'Descarte (ORÇ)'!C10)</f>
        <v xml:space="preserve"> </v>
      </c>
      <c r="D11" s="1034"/>
      <c r="E11" s="1034"/>
      <c r="F11" s="1034"/>
      <c r="G11" s="1034"/>
      <c r="H11" s="1035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3">
      <c r="B12" s="122">
        <v>6</v>
      </c>
      <c r="C12" s="1033" t="str">
        <f>IF(ISBLANK('Descarte (ORÇ)'!C11)," ",'Descarte (ORÇ)'!C11)</f>
        <v xml:space="preserve"> </v>
      </c>
      <c r="D12" s="1034"/>
      <c r="E12" s="1034"/>
      <c r="F12" s="1034"/>
      <c r="G12" s="1034"/>
      <c r="H12" s="1035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3">
      <c r="B13" s="122">
        <v>7</v>
      </c>
      <c r="C13" s="1033" t="str">
        <f>IF(ISBLANK('Descarte (ORÇ)'!C12)," ",'Descarte (ORÇ)'!C12)</f>
        <v xml:space="preserve"> </v>
      </c>
      <c r="D13" s="1034"/>
      <c r="E13" s="1034"/>
      <c r="F13" s="1034"/>
      <c r="G13" s="1034"/>
      <c r="H13" s="1035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3">
      <c r="B14" s="122">
        <v>8</v>
      </c>
      <c r="C14" s="1033" t="str">
        <f>IF(ISBLANK('Descarte (ORÇ)'!C13)," ",'Descarte (ORÇ)'!C13)</f>
        <v xml:space="preserve"> </v>
      </c>
      <c r="D14" s="1034"/>
      <c r="E14" s="1034"/>
      <c r="F14" s="1034"/>
      <c r="G14" s="1034"/>
      <c r="H14" s="1035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3">
      <c r="B15" s="122">
        <v>9</v>
      </c>
      <c r="C15" s="1033" t="str">
        <f>IF(ISBLANK('Descarte (ORÇ)'!C14)," ",'Descarte (ORÇ)'!C14)</f>
        <v xml:space="preserve"> </v>
      </c>
      <c r="D15" s="1034"/>
      <c r="E15" s="1034"/>
      <c r="F15" s="1034"/>
      <c r="G15" s="1034"/>
      <c r="H15" s="1035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3">
      <c r="B16" s="122">
        <v>10</v>
      </c>
      <c r="C16" s="1033" t="str">
        <f>IF(ISBLANK('Descarte (ORÇ)'!C15)," ",'Descarte (ORÇ)'!C15)</f>
        <v xml:space="preserve"> </v>
      </c>
      <c r="D16" s="1034"/>
      <c r="E16" s="1034"/>
      <c r="F16" s="1034"/>
      <c r="G16" s="1034"/>
      <c r="H16" s="1035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3">
      <c r="B17" s="126"/>
      <c r="C17" s="1036" t="s">
        <v>260</v>
      </c>
      <c r="D17" s="1036"/>
      <c r="E17" s="1036"/>
      <c r="F17" s="1036"/>
      <c r="G17" s="1036"/>
      <c r="H17" s="1036"/>
      <c r="I17" s="1036"/>
      <c r="J17" s="1037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3">
      <c r="B18" s="1021" t="s">
        <v>680</v>
      </c>
      <c r="C18" s="1022"/>
      <c r="D18" s="1022"/>
      <c r="E18" s="1022"/>
      <c r="F18" s="1022"/>
      <c r="G18" s="1022"/>
      <c r="H18" s="1022"/>
      <c r="I18" s="1022"/>
      <c r="J18" s="1022"/>
      <c r="K18" s="1022"/>
      <c r="L18" s="1022"/>
      <c r="M18" s="1022"/>
      <c r="N18" s="1023"/>
    </row>
    <row r="19" spans="2:14" x14ac:dyDescent="0.3">
      <c r="B19" s="1008" t="s">
        <v>234</v>
      </c>
      <c r="C19" s="1009"/>
      <c r="D19" s="1009"/>
      <c r="E19" s="1009"/>
      <c r="F19" s="1009"/>
      <c r="G19" s="1009"/>
      <c r="H19" s="1010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3">
      <c r="B20" s="122">
        <v>1</v>
      </c>
      <c r="C20" s="1033" t="str">
        <f>IF(ISBLANK('Descarte (ORÇ)'!C27)," ",'Descarte (ORÇ)'!C27)</f>
        <v xml:space="preserve"> </v>
      </c>
      <c r="D20" s="1034"/>
      <c r="E20" s="1034"/>
      <c r="F20" s="1034"/>
      <c r="G20" s="1034"/>
      <c r="H20" s="1035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3">
      <c r="B21" s="122">
        <v>2</v>
      </c>
      <c r="C21" s="1033" t="str">
        <f>IF(ISBLANK('Descarte (ORÇ)'!C28)," ",'Descarte (ORÇ)'!C28)</f>
        <v xml:space="preserve"> </v>
      </c>
      <c r="D21" s="1034"/>
      <c r="E21" s="1034"/>
      <c r="F21" s="1034"/>
      <c r="G21" s="1034"/>
      <c r="H21" s="1035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3">
      <c r="B22" s="122">
        <v>3</v>
      </c>
      <c r="C22" s="1033" t="str">
        <f>IF(ISBLANK('Descarte (ORÇ)'!C29)," ",'Descarte (ORÇ)'!C29)</f>
        <v xml:space="preserve"> </v>
      </c>
      <c r="D22" s="1034"/>
      <c r="E22" s="1034"/>
      <c r="F22" s="1034"/>
      <c r="G22" s="1034"/>
      <c r="H22" s="1035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3">
      <c r="B23" s="122">
        <v>4</v>
      </c>
      <c r="C23" s="1033" t="str">
        <f>IF(ISBLANK('Descarte (ORÇ)'!C30)," ",'Descarte (ORÇ)'!C30)</f>
        <v xml:space="preserve"> </v>
      </c>
      <c r="D23" s="1034"/>
      <c r="E23" s="1034"/>
      <c r="F23" s="1034"/>
      <c r="G23" s="1034"/>
      <c r="H23" s="1035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3">
      <c r="B24" s="122">
        <v>5</v>
      </c>
      <c r="C24" s="1033" t="str">
        <f>IF(ISBLANK('Descarte (ORÇ)'!C31)," ",'Descarte (ORÇ)'!C31)</f>
        <v xml:space="preserve"> </v>
      </c>
      <c r="D24" s="1034"/>
      <c r="E24" s="1034"/>
      <c r="F24" s="1034"/>
      <c r="G24" s="1034"/>
      <c r="H24" s="1035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3">
      <c r="B25" s="122">
        <v>6</v>
      </c>
      <c r="C25" s="1033" t="str">
        <f>IF(ISBLANK('Descarte (ORÇ)'!C32)," ",'Descarte (ORÇ)'!C32)</f>
        <v xml:space="preserve"> </v>
      </c>
      <c r="D25" s="1034"/>
      <c r="E25" s="1034"/>
      <c r="F25" s="1034"/>
      <c r="G25" s="1034"/>
      <c r="H25" s="1035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3">
      <c r="B26" s="122">
        <v>7</v>
      </c>
      <c r="C26" s="1033" t="str">
        <f>IF(ISBLANK('Descarte (ORÇ)'!C33)," ",'Descarte (ORÇ)'!C33)</f>
        <v xml:space="preserve"> </v>
      </c>
      <c r="D26" s="1034"/>
      <c r="E26" s="1034"/>
      <c r="F26" s="1034"/>
      <c r="G26" s="1034"/>
      <c r="H26" s="1035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3">
      <c r="B27" s="122">
        <v>8</v>
      </c>
      <c r="C27" s="1033" t="str">
        <f>IF(ISBLANK('Descarte (ORÇ)'!C34)," ",'Descarte (ORÇ)'!C34)</f>
        <v xml:space="preserve"> </v>
      </c>
      <c r="D27" s="1034"/>
      <c r="E27" s="1034"/>
      <c r="F27" s="1034"/>
      <c r="G27" s="1034"/>
      <c r="H27" s="1035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3">
      <c r="B28" s="122">
        <v>9</v>
      </c>
      <c r="C28" s="1033" t="str">
        <f>IF(ISBLANK('Descarte (ORÇ)'!C35)," ",'Descarte (ORÇ)'!C35)</f>
        <v xml:space="preserve"> </v>
      </c>
      <c r="D28" s="1034"/>
      <c r="E28" s="1034"/>
      <c r="F28" s="1034"/>
      <c r="G28" s="1034"/>
      <c r="H28" s="1035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3">
      <c r="B29" s="122">
        <v>10</v>
      </c>
      <c r="C29" s="1033" t="str">
        <f>IF(ISBLANK('Descarte (ORÇ)'!C36)," ",'Descarte (ORÇ)'!C36)</f>
        <v xml:space="preserve"> </v>
      </c>
      <c r="D29" s="1034"/>
      <c r="E29" s="1034"/>
      <c r="F29" s="1034"/>
      <c r="G29" s="1034"/>
      <c r="H29" s="1035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3">
      <c r="B30" s="126"/>
      <c r="C30" s="1036" t="s">
        <v>261</v>
      </c>
      <c r="D30" s="1036"/>
      <c r="E30" s="1036"/>
      <c r="F30" s="1036"/>
      <c r="G30" s="1036"/>
      <c r="H30" s="1036"/>
      <c r="I30" s="1036"/>
      <c r="J30" s="1037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3">
      <c r="B31" s="1021" t="s">
        <v>681</v>
      </c>
      <c r="C31" s="1022"/>
      <c r="D31" s="1022"/>
      <c r="E31" s="1022"/>
      <c r="F31" s="1022"/>
      <c r="G31" s="1022"/>
      <c r="H31" s="1022"/>
      <c r="I31" s="1022"/>
      <c r="J31" s="1022"/>
      <c r="K31" s="1022"/>
      <c r="L31" s="1022"/>
      <c r="M31" s="1022"/>
      <c r="N31" s="1023"/>
    </row>
    <row r="32" spans="2:14" x14ac:dyDescent="0.3">
      <c r="B32" s="1008" t="s">
        <v>234</v>
      </c>
      <c r="C32" s="1009"/>
      <c r="D32" s="1009"/>
      <c r="E32" s="1009"/>
      <c r="F32" s="1009"/>
      <c r="G32" s="1009"/>
      <c r="H32" s="1010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3">
      <c r="B33" s="122">
        <v>1</v>
      </c>
      <c r="C33" s="1033" t="str">
        <f>IF(ISBLANK('Descarte (ORÇ)'!C48)," ",'Descarte (ORÇ)'!C48)</f>
        <v xml:space="preserve"> </v>
      </c>
      <c r="D33" s="1034"/>
      <c r="E33" s="1034"/>
      <c r="F33" s="1034"/>
      <c r="G33" s="1034"/>
      <c r="H33" s="1035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3">
      <c r="B34" s="122">
        <v>2</v>
      </c>
      <c r="C34" s="1033" t="str">
        <f>IF(ISBLANK('Descarte (ORÇ)'!C49)," ",'Descarte (ORÇ)'!C49)</f>
        <v xml:space="preserve"> </v>
      </c>
      <c r="D34" s="1034"/>
      <c r="E34" s="1034"/>
      <c r="F34" s="1034"/>
      <c r="G34" s="1034"/>
      <c r="H34" s="1035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3">
      <c r="B35" s="122">
        <v>3</v>
      </c>
      <c r="C35" s="1033" t="str">
        <f>IF(ISBLANK('Descarte (ORÇ)'!C50)," ",'Descarte (ORÇ)'!C50)</f>
        <v xml:space="preserve"> </v>
      </c>
      <c r="D35" s="1034"/>
      <c r="E35" s="1034"/>
      <c r="F35" s="1034"/>
      <c r="G35" s="1034"/>
      <c r="H35" s="1035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3">
      <c r="B36" s="122">
        <v>4</v>
      </c>
      <c r="C36" s="1033" t="str">
        <f>IF(ISBLANK('Descarte (ORÇ)'!C51)," ",'Descarte (ORÇ)'!C51)</f>
        <v xml:space="preserve"> </v>
      </c>
      <c r="D36" s="1034"/>
      <c r="E36" s="1034"/>
      <c r="F36" s="1034"/>
      <c r="G36" s="1034"/>
      <c r="H36" s="1035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3">
      <c r="B37" s="122">
        <v>5</v>
      </c>
      <c r="C37" s="1033" t="str">
        <f>IF(ISBLANK('Descarte (ORÇ)'!C52)," ",'Descarte (ORÇ)'!C52)</f>
        <v xml:space="preserve"> </v>
      </c>
      <c r="D37" s="1034"/>
      <c r="E37" s="1034"/>
      <c r="F37" s="1034"/>
      <c r="G37" s="1034"/>
      <c r="H37" s="1035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3">
      <c r="B38" s="122">
        <v>6</v>
      </c>
      <c r="C38" s="1033" t="str">
        <f>IF(ISBLANK('Descarte (ORÇ)'!C53)," ",'Descarte (ORÇ)'!C53)</f>
        <v xml:space="preserve"> </v>
      </c>
      <c r="D38" s="1034"/>
      <c r="E38" s="1034"/>
      <c r="F38" s="1034"/>
      <c r="G38" s="1034"/>
      <c r="H38" s="1035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3">
      <c r="B39" s="122">
        <v>7</v>
      </c>
      <c r="C39" s="1033" t="str">
        <f>IF(ISBLANK('Descarte (ORÇ)'!C54)," ",'Descarte (ORÇ)'!C54)</f>
        <v xml:space="preserve"> </v>
      </c>
      <c r="D39" s="1034"/>
      <c r="E39" s="1034"/>
      <c r="F39" s="1034"/>
      <c r="G39" s="1034"/>
      <c r="H39" s="1035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3">
      <c r="B40" s="122">
        <v>8</v>
      </c>
      <c r="C40" s="1033" t="str">
        <f>IF(ISBLANK('Descarte (ORÇ)'!C55)," ",'Descarte (ORÇ)'!C55)</f>
        <v xml:space="preserve"> </v>
      </c>
      <c r="D40" s="1034"/>
      <c r="E40" s="1034"/>
      <c r="F40" s="1034"/>
      <c r="G40" s="1034"/>
      <c r="H40" s="1035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3">
      <c r="B41" s="122">
        <v>9</v>
      </c>
      <c r="C41" s="1033" t="str">
        <f>IF(ISBLANK('Descarte (ORÇ)'!C56)," ",'Descarte (ORÇ)'!C56)</f>
        <v xml:space="preserve"> </v>
      </c>
      <c r="D41" s="1034"/>
      <c r="E41" s="1034"/>
      <c r="F41" s="1034"/>
      <c r="G41" s="1034"/>
      <c r="H41" s="1035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3">
      <c r="B42" s="122">
        <v>10</v>
      </c>
      <c r="C42" s="1033" t="str">
        <f>IF(ISBLANK('Descarte (ORÇ)'!C57)," ",'Descarte (ORÇ)'!C57)</f>
        <v xml:space="preserve"> </v>
      </c>
      <c r="D42" s="1034"/>
      <c r="E42" s="1034"/>
      <c r="F42" s="1034"/>
      <c r="G42" s="1034"/>
      <c r="H42" s="1035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3">
      <c r="B43" s="126"/>
      <c r="C43" s="1036" t="s">
        <v>689</v>
      </c>
      <c r="D43" s="1036"/>
      <c r="E43" s="1036"/>
      <c r="F43" s="1036"/>
      <c r="G43" s="1036"/>
      <c r="H43" s="1036"/>
      <c r="I43" s="1036"/>
      <c r="J43" s="1037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3">
      <c r="B44" s="1021" t="s">
        <v>682</v>
      </c>
      <c r="C44" s="1022"/>
      <c r="D44" s="1022"/>
      <c r="E44" s="1022"/>
      <c r="F44" s="1022"/>
      <c r="G44" s="1022"/>
      <c r="H44" s="1022"/>
      <c r="I44" s="1022"/>
      <c r="J44" s="1022"/>
      <c r="K44" s="1022"/>
      <c r="L44" s="1022"/>
      <c r="M44" s="1022"/>
      <c r="N44" s="1023"/>
    </row>
    <row r="45" spans="2:14" x14ac:dyDescent="0.3">
      <c r="B45" s="1008" t="s">
        <v>234</v>
      </c>
      <c r="C45" s="1009"/>
      <c r="D45" s="1009"/>
      <c r="E45" s="1009"/>
      <c r="F45" s="1009"/>
      <c r="G45" s="1009"/>
      <c r="H45" s="1010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3">
      <c r="B46" s="122">
        <v>1</v>
      </c>
      <c r="C46" s="1033" t="str">
        <f>IF(ISBLANK('Descarte (ORÇ)'!C69)," ",'Descarte (ORÇ)'!C69)</f>
        <v xml:space="preserve"> </v>
      </c>
      <c r="D46" s="1034"/>
      <c r="E46" s="1034"/>
      <c r="F46" s="1034"/>
      <c r="G46" s="1034"/>
      <c r="H46" s="1035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3">
      <c r="B47" s="122">
        <v>2</v>
      </c>
      <c r="C47" s="1033" t="str">
        <f>IF(ISBLANK('Descarte (ORÇ)'!C70)," ",'Descarte (ORÇ)'!C70)</f>
        <v xml:space="preserve"> </v>
      </c>
      <c r="D47" s="1034"/>
      <c r="E47" s="1034"/>
      <c r="F47" s="1034"/>
      <c r="G47" s="1034"/>
      <c r="H47" s="1035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3">
      <c r="B48" s="122">
        <v>3</v>
      </c>
      <c r="C48" s="1033" t="str">
        <f>IF(ISBLANK('Descarte (ORÇ)'!C71)," ",'Descarte (ORÇ)'!C71)</f>
        <v xml:space="preserve"> </v>
      </c>
      <c r="D48" s="1034"/>
      <c r="E48" s="1034"/>
      <c r="F48" s="1034"/>
      <c r="G48" s="1034"/>
      <c r="H48" s="1035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3">
      <c r="B49" s="122">
        <v>4</v>
      </c>
      <c r="C49" s="1033" t="str">
        <f>IF(ISBLANK('Descarte (ORÇ)'!C72)," ",'Descarte (ORÇ)'!C72)</f>
        <v xml:space="preserve"> </v>
      </c>
      <c r="D49" s="1034"/>
      <c r="E49" s="1034"/>
      <c r="F49" s="1034"/>
      <c r="G49" s="1034"/>
      <c r="H49" s="1035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3">
      <c r="B50" s="122">
        <v>5</v>
      </c>
      <c r="C50" s="1033" t="str">
        <f>IF(ISBLANK('Descarte (ORÇ)'!C73)," ",'Descarte (ORÇ)'!C73)</f>
        <v xml:space="preserve"> </v>
      </c>
      <c r="D50" s="1034"/>
      <c r="E50" s="1034"/>
      <c r="F50" s="1034"/>
      <c r="G50" s="1034"/>
      <c r="H50" s="1035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3">
      <c r="B51" s="122">
        <v>6</v>
      </c>
      <c r="C51" s="1033" t="str">
        <f>IF(ISBLANK('Descarte (ORÇ)'!C74)," ",'Descarte (ORÇ)'!C74)</f>
        <v xml:space="preserve"> </v>
      </c>
      <c r="D51" s="1034"/>
      <c r="E51" s="1034"/>
      <c r="F51" s="1034"/>
      <c r="G51" s="1034"/>
      <c r="H51" s="1035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3">
      <c r="B52" s="122">
        <v>7</v>
      </c>
      <c r="C52" s="1033" t="str">
        <f>IF(ISBLANK('Descarte (ORÇ)'!C75)," ",'Descarte (ORÇ)'!C75)</f>
        <v xml:space="preserve"> </v>
      </c>
      <c r="D52" s="1034"/>
      <c r="E52" s="1034"/>
      <c r="F52" s="1034"/>
      <c r="G52" s="1034"/>
      <c r="H52" s="1035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3">
      <c r="B53" s="122">
        <v>8</v>
      </c>
      <c r="C53" s="1033" t="str">
        <f>IF(ISBLANK('Descarte (ORÇ)'!C76)," ",'Descarte (ORÇ)'!C76)</f>
        <v xml:space="preserve"> </v>
      </c>
      <c r="D53" s="1034"/>
      <c r="E53" s="1034"/>
      <c r="F53" s="1034"/>
      <c r="G53" s="1034"/>
      <c r="H53" s="1035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3">
      <c r="B54" s="122">
        <v>9</v>
      </c>
      <c r="C54" s="1033" t="str">
        <f>IF(ISBLANK('Descarte (ORÇ)'!C77)," ",'Descarte (ORÇ)'!C77)</f>
        <v xml:space="preserve"> </v>
      </c>
      <c r="D54" s="1034"/>
      <c r="E54" s="1034"/>
      <c r="F54" s="1034"/>
      <c r="G54" s="1034"/>
      <c r="H54" s="1035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3">
      <c r="B55" s="122">
        <v>10</v>
      </c>
      <c r="C55" s="1033" t="str">
        <f>IF(ISBLANK('Descarte (ORÇ)'!C78)," ",'Descarte (ORÇ)'!C78)</f>
        <v xml:space="preserve"> </v>
      </c>
      <c r="D55" s="1034"/>
      <c r="E55" s="1034"/>
      <c r="F55" s="1034"/>
      <c r="G55" s="1034"/>
      <c r="H55" s="1035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3">
      <c r="B56" s="126"/>
      <c r="C56" s="1036" t="s">
        <v>262</v>
      </c>
      <c r="D56" s="1036"/>
      <c r="E56" s="1036"/>
      <c r="F56" s="1036"/>
      <c r="G56" s="1036"/>
      <c r="H56" s="1036"/>
      <c r="I56" s="1036"/>
      <c r="J56" s="1037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3">
      <c r="B57" s="1021" t="s">
        <v>683</v>
      </c>
      <c r="C57" s="1022"/>
      <c r="D57" s="1022"/>
      <c r="E57" s="1022"/>
      <c r="F57" s="1022"/>
      <c r="G57" s="1022"/>
      <c r="H57" s="1022"/>
      <c r="I57" s="1022"/>
      <c r="J57" s="1022"/>
      <c r="K57" s="1022"/>
      <c r="L57" s="1022"/>
      <c r="M57" s="1022"/>
      <c r="N57" s="1023"/>
    </row>
    <row r="58" spans="2:14" x14ac:dyDescent="0.3">
      <c r="B58" s="1008" t="s">
        <v>234</v>
      </c>
      <c r="C58" s="1009"/>
      <c r="D58" s="1009"/>
      <c r="E58" s="1009"/>
      <c r="F58" s="1009"/>
      <c r="G58" s="1009"/>
      <c r="H58" s="1010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3">
      <c r="B59" s="122">
        <v>1</v>
      </c>
      <c r="C59" s="1033" t="str">
        <f>IF(ISBLANK('Descarte (ORÇ)'!C90)," ",'Descarte (ORÇ)'!C90)</f>
        <v xml:space="preserve"> </v>
      </c>
      <c r="D59" s="1034"/>
      <c r="E59" s="1034"/>
      <c r="F59" s="1034"/>
      <c r="G59" s="1034"/>
      <c r="H59" s="1035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3">
      <c r="B60" s="122">
        <v>2</v>
      </c>
      <c r="C60" s="1033" t="str">
        <f>IF(ISBLANK('Descarte (ORÇ)'!C91)," ",'Descarte (ORÇ)'!C91)</f>
        <v xml:space="preserve"> </v>
      </c>
      <c r="D60" s="1034"/>
      <c r="E60" s="1034"/>
      <c r="F60" s="1034"/>
      <c r="G60" s="1034"/>
      <c r="H60" s="1035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3">
      <c r="B61" s="122">
        <v>3</v>
      </c>
      <c r="C61" s="1033" t="str">
        <f>IF(ISBLANK('Descarte (ORÇ)'!C92)," ",'Descarte (ORÇ)'!C92)</f>
        <v xml:space="preserve"> </v>
      </c>
      <c r="D61" s="1034"/>
      <c r="E61" s="1034"/>
      <c r="F61" s="1034"/>
      <c r="G61" s="1034"/>
      <c r="H61" s="1035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3">
      <c r="B62" s="122">
        <v>4</v>
      </c>
      <c r="C62" s="1033" t="str">
        <f>IF(ISBLANK('Descarte (ORÇ)'!C93)," ",'Descarte (ORÇ)'!C93)</f>
        <v xml:space="preserve"> </v>
      </c>
      <c r="D62" s="1034"/>
      <c r="E62" s="1034"/>
      <c r="F62" s="1034"/>
      <c r="G62" s="1034"/>
      <c r="H62" s="1035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3">
      <c r="B63" s="122">
        <v>5</v>
      </c>
      <c r="C63" s="1033" t="str">
        <f>IF(ISBLANK('Descarte (ORÇ)'!C94)," ",'Descarte (ORÇ)'!C94)</f>
        <v xml:space="preserve"> </v>
      </c>
      <c r="D63" s="1034"/>
      <c r="E63" s="1034"/>
      <c r="F63" s="1034"/>
      <c r="G63" s="1034"/>
      <c r="H63" s="1035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3">
      <c r="B64" s="122">
        <v>6</v>
      </c>
      <c r="C64" s="1033" t="str">
        <f>IF(ISBLANK('Descarte (ORÇ)'!C95)," ",'Descarte (ORÇ)'!C95)</f>
        <v xml:space="preserve"> </v>
      </c>
      <c r="D64" s="1034"/>
      <c r="E64" s="1034"/>
      <c r="F64" s="1034"/>
      <c r="G64" s="1034"/>
      <c r="H64" s="1035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3">
      <c r="B65" s="122">
        <v>7</v>
      </c>
      <c r="C65" s="1033" t="str">
        <f>IF(ISBLANK('Descarte (ORÇ)'!C96)," ",'Descarte (ORÇ)'!C96)</f>
        <v xml:space="preserve"> </v>
      </c>
      <c r="D65" s="1034"/>
      <c r="E65" s="1034"/>
      <c r="F65" s="1034"/>
      <c r="G65" s="1034"/>
      <c r="H65" s="1035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3">
      <c r="B66" s="122">
        <v>8</v>
      </c>
      <c r="C66" s="1033" t="str">
        <f>IF(ISBLANK('Descarte (ORÇ)'!C97)," ",'Descarte (ORÇ)'!C97)</f>
        <v xml:space="preserve"> </v>
      </c>
      <c r="D66" s="1034"/>
      <c r="E66" s="1034"/>
      <c r="F66" s="1034"/>
      <c r="G66" s="1034"/>
      <c r="H66" s="1035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3">
      <c r="B67" s="122">
        <v>9</v>
      </c>
      <c r="C67" s="1033" t="str">
        <f>IF(ISBLANK('Descarte (ORÇ)'!C98)," ",'Descarte (ORÇ)'!C98)</f>
        <v xml:space="preserve"> </v>
      </c>
      <c r="D67" s="1034"/>
      <c r="E67" s="1034"/>
      <c r="F67" s="1034"/>
      <c r="G67" s="1034"/>
      <c r="H67" s="1035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3">
      <c r="B68" s="122">
        <v>10</v>
      </c>
      <c r="C68" s="1033" t="str">
        <f>IF(ISBLANK('Descarte (ORÇ)'!C99)," ",'Descarte (ORÇ)'!C99)</f>
        <v xml:space="preserve"> </v>
      </c>
      <c r="D68" s="1034"/>
      <c r="E68" s="1034"/>
      <c r="F68" s="1034"/>
      <c r="G68" s="1034"/>
      <c r="H68" s="1035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3">
      <c r="B69" s="126"/>
      <c r="C69" s="1036" t="s">
        <v>263</v>
      </c>
      <c r="D69" s="1036"/>
      <c r="E69" s="1036"/>
      <c r="F69" s="1036"/>
      <c r="G69" s="1036"/>
      <c r="H69" s="1036"/>
      <c r="I69" s="1036"/>
      <c r="J69" s="1037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3">
      <c r="B70" s="1021" t="s">
        <v>687</v>
      </c>
      <c r="C70" s="1022"/>
      <c r="D70" s="1022"/>
      <c r="E70" s="1022"/>
      <c r="F70" s="1022"/>
      <c r="G70" s="1022"/>
      <c r="H70" s="1022"/>
      <c r="I70" s="1022"/>
      <c r="J70" s="1022"/>
      <c r="K70" s="1022"/>
      <c r="L70" s="1022"/>
      <c r="M70" s="1022"/>
      <c r="N70" s="1023"/>
    </row>
    <row r="71" spans="2:14" x14ac:dyDescent="0.3">
      <c r="B71" s="1008" t="s">
        <v>234</v>
      </c>
      <c r="C71" s="1009"/>
      <c r="D71" s="1009"/>
      <c r="E71" s="1009"/>
      <c r="F71" s="1009"/>
      <c r="G71" s="1009"/>
      <c r="H71" s="1010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3">
      <c r="B72" s="122">
        <v>1</v>
      </c>
      <c r="C72" s="1033" t="str">
        <f>IF(ISBLANK('Descarte (ORÇ)'!C111)," ",'Descarte (ORÇ)'!C111)</f>
        <v xml:space="preserve"> </v>
      </c>
      <c r="D72" s="1034"/>
      <c r="E72" s="1034"/>
      <c r="F72" s="1034"/>
      <c r="G72" s="1034"/>
      <c r="H72" s="1035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3">
      <c r="B73" s="122">
        <v>2</v>
      </c>
      <c r="C73" s="1033" t="str">
        <f>IF(ISBLANK('Descarte (ORÇ)'!C112)," ",'Descarte (ORÇ)'!C112)</f>
        <v xml:space="preserve"> </v>
      </c>
      <c r="D73" s="1034"/>
      <c r="E73" s="1034"/>
      <c r="F73" s="1034"/>
      <c r="G73" s="1034"/>
      <c r="H73" s="1035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3">
      <c r="B74" s="122">
        <v>3</v>
      </c>
      <c r="C74" s="1033" t="str">
        <f>IF(ISBLANK('Descarte (ORÇ)'!C113)," ",'Descarte (ORÇ)'!C113)</f>
        <v xml:space="preserve"> </v>
      </c>
      <c r="D74" s="1034"/>
      <c r="E74" s="1034"/>
      <c r="F74" s="1034"/>
      <c r="G74" s="1034"/>
      <c r="H74" s="1035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3">
      <c r="B75" s="122">
        <v>4</v>
      </c>
      <c r="C75" s="1033" t="str">
        <f>IF(ISBLANK('Descarte (ORÇ)'!C114)," ",'Descarte (ORÇ)'!C114)</f>
        <v xml:space="preserve"> </v>
      </c>
      <c r="D75" s="1034"/>
      <c r="E75" s="1034"/>
      <c r="F75" s="1034"/>
      <c r="G75" s="1034"/>
      <c r="H75" s="1035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3">
      <c r="B76" s="122">
        <v>5</v>
      </c>
      <c r="C76" s="1033" t="str">
        <f>IF(ISBLANK('Descarte (ORÇ)'!C115)," ",'Descarte (ORÇ)'!C115)</f>
        <v xml:space="preserve"> </v>
      </c>
      <c r="D76" s="1034"/>
      <c r="E76" s="1034"/>
      <c r="F76" s="1034"/>
      <c r="G76" s="1034"/>
      <c r="H76" s="1035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3">
      <c r="B77" s="122">
        <v>6</v>
      </c>
      <c r="C77" s="1033" t="str">
        <f>IF(ISBLANK('Descarte (ORÇ)'!C116)," ",'Descarte (ORÇ)'!C116)</f>
        <v xml:space="preserve"> </v>
      </c>
      <c r="D77" s="1034"/>
      <c r="E77" s="1034"/>
      <c r="F77" s="1034"/>
      <c r="G77" s="1034"/>
      <c r="H77" s="1035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3">
      <c r="B78" s="122">
        <v>7</v>
      </c>
      <c r="C78" s="1033" t="str">
        <f>IF(ISBLANK('Descarte (ORÇ)'!C117)," ",'Descarte (ORÇ)'!C117)</f>
        <v xml:space="preserve"> </v>
      </c>
      <c r="D78" s="1034"/>
      <c r="E78" s="1034"/>
      <c r="F78" s="1034"/>
      <c r="G78" s="1034"/>
      <c r="H78" s="1035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3">
      <c r="B79" s="122">
        <v>8</v>
      </c>
      <c r="C79" s="1033" t="str">
        <f>IF(ISBLANK('Descarte (ORÇ)'!C118)," ",'Descarte (ORÇ)'!C118)</f>
        <v xml:space="preserve"> </v>
      </c>
      <c r="D79" s="1034"/>
      <c r="E79" s="1034"/>
      <c r="F79" s="1034"/>
      <c r="G79" s="1034"/>
      <c r="H79" s="1035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3">
      <c r="B80" s="122">
        <v>9</v>
      </c>
      <c r="C80" s="1033" t="str">
        <f>IF(ISBLANK('Descarte (ORÇ)'!C119)," ",'Descarte (ORÇ)'!C119)</f>
        <v xml:space="preserve"> </v>
      </c>
      <c r="D80" s="1034"/>
      <c r="E80" s="1034"/>
      <c r="F80" s="1034"/>
      <c r="G80" s="1034"/>
      <c r="H80" s="1035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3">
      <c r="B81" s="122">
        <v>10</v>
      </c>
      <c r="C81" s="1033" t="str">
        <f>IF(ISBLANK('Descarte (ORÇ)'!C120)," ",'Descarte (ORÇ)'!C120)</f>
        <v xml:space="preserve"> </v>
      </c>
      <c r="D81" s="1034"/>
      <c r="E81" s="1034"/>
      <c r="F81" s="1034"/>
      <c r="G81" s="1034"/>
      <c r="H81" s="1035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3">
      <c r="B82" s="126"/>
      <c r="C82" s="1036" t="s">
        <v>264</v>
      </c>
      <c r="D82" s="1036"/>
      <c r="E82" s="1036"/>
      <c r="F82" s="1036"/>
      <c r="G82" s="1036"/>
      <c r="H82" s="1036"/>
      <c r="I82" s="1036"/>
      <c r="J82" s="1037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3">
      <c r="B83" s="1021" t="s">
        <v>688</v>
      </c>
      <c r="C83" s="1022"/>
      <c r="D83" s="1022"/>
      <c r="E83" s="1022"/>
      <c r="F83" s="1022"/>
      <c r="G83" s="1022"/>
      <c r="H83" s="1022"/>
      <c r="I83" s="1022"/>
      <c r="J83" s="1022"/>
      <c r="K83" s="1022"/>
      <c r="L83" s="1022"/>
      <c r="M83" s="1022"/>
      <c r="N83" s="1023"/>
    </row>
    <row r="84" spans="2:14" x14ac:dyDescent="0.3">
      <c r="B84" s="1008" t="s">
        <v>234</v>
      </c>
      <c r="C84" s="1009"/>
      <c r="D84" s="1009"/>
      <c r="E84" s="1009"/>
      <c r="F84" s="1009"/>
      <c r="G84" s="1009"/>
      <c r="H84" s="1010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3">
      <c r="B85" s="122">
        <v>1</v>
      </c>
      <c r="C85" s="1033" t="str">
        <f>IF(ISBLANK('Descarte (ORÇ)'!C132)," ",'Descarte (ORÇ)'!C132)</f>
        <v xml:space="preserve"> </v>
      </c>
      <c r="D85" s="1034"/>
      <c r="E85" s="1034"/>
      <c r="F85" s="1034"/>
      <c r="G85" s="1034"/>
      <c r="H85" s="1035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3">
      <c r="B86" s="122">
        <v>2</v>
      </c>
      <c r="C86" s="1033" t="str">
        <f>IF(ISBLANK('Descarte (ORÇ)'!C133)," ",'Descarte (ORÇ)'!C133)</f>
        <v xml:space="preserve"> </v>
      </c>
      <c r="D86" s="1034"/>
      <c r="E86" s="1034"/>
      <c r="F86" s="1034"/>
      <c r="G86" s="1034"/>
      <c r="H86" s="1035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3">
      <c r="B87" s="122">
        <v>3</v>
      </c>
      <c r="C87" s="1033" t="str">
        <f>IF(ISBLANK('Descarte (ORÇ)'!C134)," ",'Descarte (ORÇ)'!C134)</f>
        <v xml:space="preserve"> </v>
      </c>
      <c r="D87" s="1034"/>
      <c r="E87" s="1034"/>
      <c r="F87" s="1034"/>
      <c r="G87" s="1034"/>
      <c r="H87" s="1035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3">
      <c r="B88" s="122">
        <v>4</v>
      </c>
      <c r="C88" s="1033" t="str">
        <f>IF(ISBLANK('Descarte (ORÇ)'!C135)," ",'Descarte (ORÇ)'!C135)</f>
        <v xml:space="preserve"> </v>
      </c>
      <c r="D88" s="1034"/>
      <c r="E88" s="1034"/>
      <c r="F88" s="1034"/>
      <c r="G88" s="1034"/>
      <c r="H88" s="1035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3">
      <c r="B89" s="122">
        <v>5</v>
      </c>
      <c r="C89" s="1033" t="str">
        <f>IF(ISBLANK('Descarte (ORÇ)'!C136)," ",'Descarte (ORÇ)'!C136)</f>
        <v xml:space="preserve"> </v>
      </c>
      <c r="D89" s="1034"/>
      <c r="E89" s="1034"/>
      <c r="F89" s="1034"/>
      <c r="G89" s="1034"/>
      <c r="H89" s="1035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3">
      <c r="B90" s="122">
        <v>6</v>
      </c>
      <c r="C90" s="1033" t="str">
        <f>IF(ISBLANK('Descarte (ORÇ)'!C137)," ",'Descarte (ORÇ)'!C137)</f>
        <v xml:space="preserve"> </v>
      </c>
      <c r="D90" s="1034"/>
      <c r="E90" s="1034"/>
      <c r="F90" s="1034"/>
      <c r="G90" s="1034"/>
      <c r="H90" s="1035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3">
      <c r="B91" s="122">
        <v>7</v>
      </c>
      <c r="C91" s="1033" t="str">
        <f>IF(ISBLANK('Descarte (ORÇ)'!C138)," ",'Descarte (ORÇ)'!C138)</f>
        <v xml:space="preserve"> </v>
      </c>
      <c r="D91" s="1034"/>
      <c r="E91" s="1034"/>
      <c r="F91" s="1034"/>
      <c r="G91" s="1034"/>
      <c r="H91" s="1035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3">
      <c r="B92" s="122">
        <v>8</v>
      </c>
      <c r="C92" s="1033" t="str">
        <f>IF(ISBLANK('Descarte (ORÇ)'!C139)," ",'Descarte (ORÇ)'!C139)</f>
        <v xml:space="preserve"> </v>
      </c>
      <c r="D92" s="1034"/>
      <c r="E92" s="1034"/>
      <c r="F92" s="1034"/>
      <c r="G92" s="1034"/>
      <c r="H92" s="1035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3">
      <c r="B93" s="122">
        <v>9</v>
      </c>
      <c r="C93" s="1033" t="str">
        <f>IF(ISBLANK('Descarte (ORÇ)'!C140)," ",'Descarte (ORÇ)'!C140)</f>
        <v xml:space="preserve"> </v>
      </c>
      <c r="D93" s="1034"/>
      <c r="E93" s="1034"/>
      <c r="F93" s="1034"/>
      <c r="G93" s="1034"/>
      <c r="H93" s="1035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3">
      <c r="B94" s="122">
        <v>10</v>
      </c>
      <c r="C94" s="1033" t="str">
        <f>IF(ISBLANK('Descarte (ORÇ)'!C141)," ",'Descarte (ORÇ)'!C141)</f>
        <v xml:space="preserve"> </v>
      </c>
      <c r="D94" s="1034"/>
      <c r="E94" s="1034"/>
      <c r="F94" s="1034"/>
      <c r="G94" s="1034"/>
      <c r="H94" s="1035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3">
      <c r="B95" s="126"/>
      <c r="C95" s="1036" t="s">
        <v>265</v>
      </c>
      <c r="D95" s="1036"/>
      <c r="E95" s="1036"/>
      <c r="F95" s="1036"/>
      <c r="G95" s="1036"/>
      <c r="H95" s="1036"/>
      <c r="I95" s="1036"/>
      <c r="J95" s="1037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3">
      <c r="B96" s="132"/>
      <c r="C96" s="1038" t="s">
        <v>690</v>
      </c>
      <c r="D96" s="1038"/>
      <c r="E96" s="1038"/>
      <c r="F96" s="1038"/>
      <c r="G96" s="1038"/>
      <c r="H96" s="1038"/>
      <c r="I96" s="1038"/>
      <c r="J96" s="1039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sheet="1" objects="1" scenarios="1"/>
  <mergeCells count="95"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  <mergeCell ref="C81:H81"/>
    <mergeCell ref="C82:J82"/>
    <mergeCell ref="B84:H84"/>
    <mergeCell ref="C85:H85"/>
    <mergeCell ref="B83:N83"/>
    <mergeCell ref="C86:H86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F3BB3-8E6C-4B39-8194-70408E3438A4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20.109375" style="377" bestFit="1" customWidth="1"/>
    <col min="13" max="15" width="28.5546875" style="377" customWidth="1"/>
    <col min="16" max="18" width="28.44140625" style="377" customWidth="1"/>
    <col min="19" max="16384" width="9.109375" style="377"/>
  </cols>
  <sheetData>
    <row r="2" spans="2:18" ht="22.5" customHeight="1" x14ac:dyDescent="0.3">
      <c r="B2" s="483"/>
      <c r="C2" s="484"/>
      <c r="D2" s="484"/>
      <c r="E2" s="1017" t="s">
        <v>932</v>
      </c>
      <c r="F2" s="1017"/>
      <c r="G2" s="1017"/>
      <c r="H2" s="1017"/>
      <c r="I2" s="1017"/>
      <c r="J2" s="1017"/>
      <c r="K2" s="484"/>
      <c r="L2" s="484"/>
      <c r="M2" s="484"/>
      <c r="N2" s="484"/>
      <c r="O2" s="485"/>
      <c r="P2" s="485"/>
      <c r="Q2" s="485"/>
      <c r="R2" s="485"/>
    </row>
    <row r="3" spans="2:18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6" t="s">
        <v>931</v>
      </c>
      <c r="N3" s="1047"/>
      <c r="O3" s="1047"/>
      <c r="P3" s="1047"/>
      <c r="Q3" s="1047"/>
      <c r="R3" s="1047"/>
    </row>
    <row r="4" spans="2:18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6"/>
      <c r="N4" s="1047"/>
      <c r="O4" s="1047"/>
      <c r="P4" s="1047"/>
      <c r="Q4" s="1047"/>
      <c r="R4" s="1047"/>
    </row>
    <row r="5" spans="2:18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6"/>
      <c r="N5" s="1047"/>
      <c r="O5" s="1047"/>
      <c r="P5" s="1047"/>
      <c r="Q5" s="1047"/>
      <c r="R5" s="1047"/>
    </row>
    <row r="6" spans="2:18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3">
      <c r="B7" s="1040" t="s">
        <v>678</v>
      </c>
      <c r="C7" s="1040"/>
      <c r="D7" s="1040"/>
      <c r="E7" s="1040"/>
      <c r="F7" s="1040"/>
      <c r="G7" s="1040"/>
      <c r="H7" s="1040"/>
      <c r="I7" s="1040"/>
      <c r="J7" s="1040"/>
      <c r="K7" s="1040"/>
      <c r="L7" s="1040"/>
      <c r="M7" s="481"/>
      <c r="N7" s="481"/>
      <c r="O7" s="482"/>
      <c r="P7" s="481"/>
      <c r="Q7" s="481"/>
      <c r="R7" s="482"/>
    </row>
    <row r="8" spans="2:18" x14ac:dyDescent="0.3">
      <c r="B8" s="1041" t="s">
        <v>233</v>
      </c>
      <c r="C8" s="1041"/>
      <c r="D8" s="1041"/>
      <c r="E8" s="1041"/>
      <c r="F8" s="1041"/>
      <c r="G8" s="1041"/>
      <c r="H8" s="1041"/>
      <c r="I8" s="1041"/>
      <c r="J8" s="1041"/>
      <c r="K8" s="1041"/>
      <c r="L8" s="1041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3">
      <c r="B9" s="1008" t="s">
        <v>234</v>
      </c>
      <c r="C9" s="1009"/>
      <c r="D9" s="1009"/>
      <c r="E9" s="1009"/>
      <c r="F9" s="1009"/>
      <c r="G9" s="1009"/>
      <c r="H9" s="1010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3">
      <c r="B10" s="122">
        <v>1</v>
      </c>
      <c r="C10" s="1011"/>
      <c r="D10" s="1012"/>
      <c r="E10" s="1012"/>
      <c r="F10" s="1012"/>
      <c r="G10" s="1012"/>
      <c r="H10" s="1013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3">
      <c r="B11" s="122">
        <v>2</v>
      </c>
      <c r="C11" s="1011"/>
      <c r="D11" s="1012"/>
      <c r="E11" s="1012"/>
      <c r="F11" s="1012"/>
      <c r="G11" s="1012"/>
      <c r="H11" s="1013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3">
      <c r="B12" s="122">
        <v>3</v>
      </c>
      <c r="C12" s="1011"/>
      <c r="D12" s="1012"/>
      <c r="E12" s="1012"/>
      <c r="F12" s="1012"/>
      <c r="G12" s="1012"/>
      <c r="H12" s="1013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3">
      <c r="B13" s="122">
        <v>4</v>
      </c>
      <c r="C13" s="1011"/>
      <c r="D13" s="1012"/>
      <c r="E13" s="1012"/>
      <c r="F13" s="1012"/>
      <c r="G13" s="1012"/>
      <c r="H13" s="1013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3">
      <c r="B14" s="122">
        <v>5</v>
      </c>
      <c r="C14" s="1011"/>
      <c r="D14" s="1012"/>
      <c r="E14" s="1012"/>
      <c r="F14" s="1012"/>
      <c r="G14" s="1012"/>
      <c r="H14" s="1013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3">
      <c r="B15" s="122">
        <v>6</v>
      </c>
      <c r="C15" s="1011"/>
      <c r="D15" s="1012"/>
      <c r="E15" s="1012"/>
      <c r="F15" s="1012"/>
      <c r="G15" s="1012"/>
      <c r="H15" s="1013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3">
      <c r="B16" s="122">
        <v>7</v>
      </c>
      <c r="C16" s="1011"/>
      <c r="D16" s="1012"/>
      <c r="E16" s="1012"/>
      <c r="F16" s="1012"/>
      <c r="G16" s="1012"/>
      <c r="H16" s="1013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3">
      <c r="B17" s="122">
        <v>8</v>
      </c>
      <c r="C17" s="1011"/>
      <c r="D17" s="1012"/>
      <c r="E17" s="1012"/>
      <c r="F17" s="1012"/>
      <c r="G17" s="1012"/>
      <c r="H17" s="1013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3">
      <c r="B18" s="122">
        <v>9</v>
      </c>
      <c r="C18" s="1011"/>
      <c r="D18" s="1012"/>
      <c r="E18" s="1012"/>
      <c r="F18" s="1012"/>
      <c r="G18" s="1012"/>
      <c r="H18" s="1013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3">
      <c r="B19" s="122">
        <v>10</v>
      </c>
      <c r="C19" s="1011"/>
      <c r="D19" s="1012"/>
      <c r="E19" s="1012"/>
      <c r="F19" s="1012"/>
      <c r="G19" s="1012"/>
      <c r="H19" s="1013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3">
      <c r="B20" s="122">
        <v>11</v>
      </c>
      <c r="C20" s="1011"/>
      <c r="D20" s="1012"/>
      <c r="E20" s="1012"/>
      <c r="F20" s="1012"/>
      <c r="G20" s="1012"/>
      <c r="H20" s="1013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3">
      <c r="B21" s="122">
        <v>12</v>
      </c>
      <c r="C21" s="1011"/>
      <c r="D21" s="1012"/>
      <c r="E21" s="1012"/>
      <c r="F21" s="1012"/>
      <c r="G21" s="1012"/>
      <c r="H21" s="1013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3">
      <c r="B22" s="122">
        <v>13</v>
      </c>
      <c r="C22" s="1012"/>
      <c r="D22" s="1012"/>
      <c r="E22" s="1012"/>
      <c r="F22" s="1012"/>
      <c r="G22" s="1012"/>
      <c r="H22" s="1013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3">
      <c r="B23" s="122">
        <v>14</v>
      </c>
      <c r="C23" s="1012"/>
      <c r="D23" s="1012"/>
      <c r="E23" s="1012"/>
      <c r="F23" s="1012"/>
      <c r="G23" s="1012"/>
      <c r="H23" s="1013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3">
      <c r="B24" s="122">
        <v>15</v>
      </c>
      <c r="C24" s="1012"/>
      <c r="D24" s="1012"/>
      <c r="E24" s="1012"/>
      <c r="F24" s="1012"/>
      <c r="G24" s="1012"/>
      <c r="H24" s="1013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3">
      <c r="B25" s="122">
        <v>16</v>
      </c>
      <c r="C25" s="1012"/>
      <c r="D25" s="1012"/>
      <c r="E25" s="1012"/>
      <c r="F25" s="1012"/>
      <c r="G25" s="1012"/>
      <c r="H25" s="1013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3">
      <c r="B26" s="122">
        <v>17</v>
      </c>
      <c r="C26" s="1012"/>
      <c r="D26" s="1012"/>
      <c r="E26" s="1012"/>
      <c r="F26" s="1012"/>
      <c r="G26" s="1012"/>
      <c r="H26" s="1013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3">
      <c r="B27" s="122">
        <v>18</v>
      </c>
      <c r="C27" s="1012"/>
      <c r="D27" s="1012"/>
      <c r="E27" s="1012"/>
      <c r="F27" s="1012"/>
      <c r="G27" s="1012"/>
      <c r="H27" s="1013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3">
      <c r="B28" s="122">
        <v>19</v>
      </c>
      <c r="C28" s="1012"/>
      <c r="D28" s="1012"/>
      <c r="E28" s="1012"/>
      <c r="F28" s="1012"/>
      <c r="G28" s="1012"/>
      <c r="H28" s="1013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3">
      <c r="B29" s="122">
        <v>20</v>
      </c>
      <c r="C29" s="1012"/>
      <c r="D29" s="1012"/>
      <c r="E29" s="1012"/>
      <c r="F29" s="1012"/>
      <c r="G29" s="1012"/>
      <c r="H29" s="1013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3">
      <c r="B30" s="122">
        <v>21</v>
      </c>
      <c r="C30" s="1012"/>
      <c r="D30" s="1012"/>
      <c r="E30" s="1012"/>
      <c r="F30" s="1012"/>
      <c r="G30" s="1012"/>
      <c r="H30" s="1013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3">
      <c r="B31" s="122">
        <v>22</v>
      </c>
      <c r="C31" s="1012"/>
      <c r="D31" s="1012"/>
      <c r="E31" s="1012"/>
      <c r="F31" s="1012"/>
      <c r="G31" s="1012"/>
      <c r="H31" s="1013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3">
      <c r="B32" s="122">
        <v>23</v>
      </c>
      <c r="C32" s="1012"/>
      <c r="D32" s="1012"/>
      <c r="E32" s="1012"/>
      <c r="F32" s="1012"/>
      <c r="G32" s="1012"/>
      <c r="H32" s="1013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3">
      <c r="B33" s="122">
        <v>24</v>
      </c>
      <c r="C33" s="1012"/>
      <c r="D33" s="1012"/>
      <c r="E33" s="1012"/>
      <c r="F33" s="1012"/>
      <c r="G33" s="1012"/>
      <c r="H33" s="1013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3">
      <c r="B34" s="122">
        <v>25</v>
      </c>
      <c r="C34" s="1012"/>
      <c r="D34" s="1012"/>
      <c r="E34" s="1012"/>
      <c r="F34" s="1012"/>
      <c r="G34" s="1012"/>
      <c r="H34" s="1013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3">
      <c r="B35" s="122">
        <v>26</v>
      </c>
      <c r="C35" s="1012"/>
      <c r="D35" s="1012"/>
      <c r="E35" s="1012"/>
      <c r="F35" s="1012"/>
      <c r="G35" s="1012"/>
      <c r="H35" s="1013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3">
      <c r="B36" s="122">
        <v>27</v>
      </c>
      <c r="C36" s="1012"/>
      <c r="D36" s="1012"/>
      <c r="E36" s="1012"/>
      <c r="F36" s="1012"/>
      <c r="G36" s="1012"/>
      <c r="H36" s="1013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3">
      <c r="B37" s="122">
        <v>28</v>
      </c>
      <c r="C37" s="1012"/>
      <c r="D37" s="1012"/>
      <c r="E37" s="1012"/>
      <c r="F37" s="1012"/>
      <c r="G37" s="1012"/>
      <c r="H37" s="1013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3">
      <c r="B38" s="122">
        <v>29</v>
      </c>
      <c r="C38" s="1012"/>
      <c r="D38" s="1012"/>
      <c r="E38" s="1012"/>
      <c r="F38" s="1012"/>
      <c r="G38" s="1012"/>
      <c r="H38" s="1013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3">
      <c r="B39" s="122">
        <v>30</v>
      </c>
      <c r="C39" s="1012"/>
      <c r="D39" s="1012"/>
      <c r="E39" s="1012"/>
      <c r="F39" s="1012"/>
      <c r="G39" s="1012"/>
      <c r="H39" s="1013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3">
      <c r="B40" s="122">
        <v>31</v>
      </c>
      <c r="C40" s="1012"/>
      <c r="D40" s="1012"/>
      <c r="E40" s="1012"/>
      <c r="F40" s="1012"/>
      <c r="G40" s="1012"/>
      <c r="H40" s="1013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3">
      <c r="B41" s="122">
        <v>32</v>
      </c>
      <c r="C41" s="1012"/>
      <c r="D41" s="1012"/>
      <c r="E41" s="1012"/>
      <c r="F41" s="1012"/>
      <c r="G41" s="1012"/>
      <c r="H41" s="1013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3">
      <c r="B42" s="122">
        <v>33</v>
      </c>
      <c r="C42" s="1012"/>
      <c r="D42" s="1012"/>
      <c r="E42" s="1012"/>
      <c r="F42" s="1012"/>
      <c r="G42" s="1012"/>
      <c r="H42" s="1013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3">
      <c r="B43" s="122">
        <v>34</v>
      </c>
      <c r="C43" s="1012"/>
      <c r="D43" s="1012"/>
      <c r="E43" s="1012"/>
      <c r="F43" s="1012"/>
      <c r="G43" s="1012"/>
      <c r="H43" s="1013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3">
      <c r="B44" s="122">
        <v>35</v>
      </c>
      <c r="C44" s="1012"/>
      <c r="D44" s="1012"/>
      <c r="E44" s="1012"/>
      <c r="F44" s="1012"/>
      <c r="G44" s="1012"/>
      <c r="H44" s="1013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3">
      <c r="B45" s="122">
        <v>36</v>
      </c>
      <c r="C45" s="1012"/>
      <c r="D45" s="1012"/>
      <c r="E45" s="1012"/>
      <c r="F45" s="1012"/>
      <c r="G45" s="1012"/>
      <c r="H45" s="1013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3">
      <c r="B46" s="122">
        <v>37</v>
      </c>
      <c r="C46" s="1012"/>
      <c r="D46" s="1012"/>
      <c r="E46" s="1012"/>
      <c r="F46" s="1012"/>
      <c r="G46" s="1012"/>
      <c r="H46" s="1013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3">
      <c r="B47" s="122">
        <v>38</v>
      </c>
      <c r="C47" s="1012"/>
      <c r="D47" s="1012"/>
      <c r="E47" s="1012"/>
      <c r="F47" s="1012"/>
      <c r="G47" s="1012"/>
      <c r="H47" s="1013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3">
      <c r="B48" s="122">
        <v>39</v>
      </c>
      <c r="C48" s="1012"/>
      <c r="D48" s="1012"/>
      <c r="E48" s="1012"/>
      <c r="F48" s="1012"/>
      <c r="G48" s="1012"/>
      <c r="H48" s="1013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3">
      <c r="B49" s="122">
        <v>40</v>
      </c>
      <c r="C49" s="1012"/>
      <c r="D49" s="1012"/>
      <c r="E49" s="1012"/>
      <c r="F49" s="1012"/>
      <c r="G49" s="1012"/>
      <c r="H49" s="1013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3">
      <c r="B50" s="122">
        <v>41</v>
      </c>
      <c r="C50" s="1012"/>
      <c r="D50" s="1012"/>
      <c r="E50" s="1012"/>
      <c r="F50" s="1012"/>
      <c r="G50" s="1012"/>
      <c r="H50" s="1013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3">
      <c r="B51" s="122">
        <v>42</v>
      </c>
      <c r="C51" s="1012"/>
      <c r="D51" s="1012"/>
      <c r="E51" s="1012"/>
      <c r="F51" s="1012"/>
      <c r="G51" s="1012"/>
      <c r="H51" s="1013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3">
      <c r="B52" s="122">
        <v>43</v>
      </c>
      <c r="C52" s="1012"/>
      <c r="D52" s="1012"/>
      <c r="E52" s="1012"/>
      <c r="F52" s="1012"/>
      <c r="G52" s="1012"/>
      <c r="H52" s="1013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3">
      <c r="B53" s="122">
        <v>44</v>
      </c>
      <c r="C53" s="1012"/>
      <c r="D53" s="1012"/>
      <c r="E53" s="1012"/>
      <c r="F53" s="1012"/>
      <c r="G53" s="1012"/>
      <c r="H53" s="1013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3">
      <c r="B54" s="122">
        <v>45</v>
      </c>
      <c r="C54" s="1012"/>
      <c r="D54" s="1012"/>
      <c r="E54" s="1012"/>
      <c r="F54" s="1012"/>
      <c r="G54" s="1012"/>
      <c r="H54" s="1013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3">
      <c r="B55" s="122">
        <v>46</v>
      </c>
      <c r="C55" s="1012"/>
      <c r="D55" s="1012"/>
      <c r="E55" s="1012"/>
      <c r="F55" s="1012"/>
      <c r="G55" s="1012"/>
      <c r="H55" s="1013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3">
      <c r="B56" s="122">
        <v>47</v>
      </c>
      <c r="C56" s="1012"/>
      <c r="D56" s="1012"/>
      <c r="E56" s="1012"/>
      <c r="F56" s="1012"/>
      <c r="G56" s="1012"/>
      <c r="H56" s="1013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3">
      <c r="B57" s="122">
        <v>48</v>
      </c>
      <c r="C57" s="1012"/>
      <c r="D57" s="1012"/>
      <c r="E57" s="1012"/>
      <c r="F57" s="1012"/>
      <c r="G57" s="1012"/>
      <c r="H57" s="1013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3">
      <c r="B58" s="122">
        <v>49</v>
      </c>
      <c r="C58" s="1012"/>
      <c r="D58" s="1012"/>
      <c r="E58" s="1012"/>
      <c r="F58" s="1012"/>
      <c r="G58" s="1012"/>
      <c r="H58" s="1013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3">
      <c r="B59" s="122">
        <v>50</v>
      </c>
      <c r="C59" s="1012"/>
      <c r="D59" s="1012"/>
      <c r="E59" s="1012"/>
      <c r="F59" s="1012"/>
      <c r="G59" s="1012"/>
      <c r="H59" s="1013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3">
      <c r="B60" s="1041" t="s">
        <v>242</v>
      </c>
      <c r="C60" s="1041"/>
      <c r="D60" s="1041"/>
      <c r="E60" s="1041"/>
      <c r="F60" s="1041"/>
      <c r="G60" s="1041"/>
      <c r="H60" s="1041"/>
      <c r="I60" s="1041"/>
      <c r="J60" s="1041"/>
      <c r="K60" s="1041"/>
      <c r="L60" s="1041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3">
      <c r="B61" s="1008" t="s">
        <v>234</v>
      </c>
      <c r="C61" s="1009"/>
      <c r="D61" s="1009"/>
      <c r="E61" s="1009"/>
      <c r="F61" s="1009"/>
      <c r="G61" s="1009"/>
      <c r="H61" s="1010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3">
      <c r="B62" s="122">
        <v>1</v>
      </c>
      <c r="C62" s="1011"/>
      <c r="D62" s="1012"/>
      <c r="E62" s="1012"/>
      <c r="F62" s="1012"/>
      <c r="G62" s="1012"/>
      <c r="H62" s="1013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3">
      <c r="B63" s="122">
        <v>2</v>
      </c>
      <c r="C63" s="1011"/>
      <c r="D63" s="1012"/>
      <c r="E63" s="1012"/>
      <c r="F63" s="1012"/>
      <c r="G63" s="1012"/>
      <c r="H63" s="1013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3">
      <c r="B64" s="122">
        <v>3</v>
      </c>
      <c r="C64" s="1011"/>
      <c r="D64" s="1012"/>
      <c r="E64" s="1012"/>
      <c r="F64" s="1012"/>
      <c r="G64" s="1012"/>
      <c r="H64" s="1013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3">
      <c r="B65" s="122">
        <v>4</v>
      </c>
      <c r="C65" s="1011"/>
      <c r="D65" s="1012"/>
      <c r="E65" s="1012"/>
      <c r="F65" s="1012"/>
      <c r="G65" s="1012"/>
      <c r="H65" s="1013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3">
      <c r="B66" s="122">
        <v>5</v>
      </c>
      <c r="C66" s="1012"/>
      <c r="D66" s="1012"/>
      <c r="E66" s="1012"/>
      <c r="F66" s="1012"/>
      <c r="G66" s="1012"/>
      <c r="H66" s="1013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3">
      <c r="B67" s="122">
        <v>6</v>
      </c>
      <c r="C67" s="1012"/>
      <c r="D67" s="1012"/>
      <c r="E67" s="1012"/>
      <c r="F67" s="1012"/>
      <c r="G67" s="1012"/>
      <c r="H67" s="1013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3">
      <c r="B68" s="122">
        <v>7</v>
      </c>
      <c r="C68" s="1012"/>
      <c r="D68" s="1012"/>
      <c r="E68" s="1012"/>
      <c r="F68" s="1012"/>
      <c r="G68" s="1012"/>
      <c r="H68" s="1013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3">
      <c r="B69" s="122">
        <v>8</v>
      </c>
      <c r="C69" s="1012"/>
      <c r="D69" s="1012"/>
      <c r="E69" s="1012"/>
      <c r="F69" s="1012"/>
      <c r="G69" s="1012"/>
      <c r="H69" s="1013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3">
      <c r="B70" s="122">
        <v>9</v>
      </c>
      <c r="C70" s="1012"/>
      <c r="D70" s="1012"/>
      <c r="E70" s="1012"/>
      <c r="F70" s="1012"/>
      <c r="G70" s="1012"/>
      <c r="H70" s="1013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3">
      <c r="B71" s="122">
        <v>10</v>
      </c>
      <c r="C71" s="1012"/>
      <c r="D71" s="1012"/>
      <c r="E71" s="1012"/>
      <c r="F71" s="1012"/>
      <c r="G71" s="1012"/>
      <c r="H71" s="1013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3">
      <c r="B72" s="122">
        <v>11</v>
      </c>
      <c r="C72" s="1012"/>
      <c r="D72" s="1012"/>
      <c r="E72" s="1012"/>
      <c r="F72" s="1012"/>
      <c r="G72" s="1012"/>
      <c r="H72" s="1013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3">
      <c r="B73" s="122">
        <v>12</v>
      </c>
      <c r="C73" s="1012"/>
      <c r="D73" s="1012"/>
      <c r="E73" s="1012"/>
      <c r="F73" s="1012"/>
      <c r="G73" s="1012"/>
      <c r="H73" s="1013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3">
      <c r="B74" s="122">
        <v>13</v>
      </c>
      <c r="C74" s="1012"/>
      <c r="D74" s="1012"/>
      <c r="E74" s="1012"/>
      <c r="F74" s="1012"/>
      <c r="G74" s="1012"/>
      <c r="H74" s="1013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3">
      <c r="B75" s="122">
        <v>14</v>
      </c>
      <c r="C75" s="1012"/>
      <c r="D75" s="1012"/>
      <c r="E75" s="1012"/>
      <c r="F75" s="1012"/>
      <c r="G75" s="1012"/>
      <c r="H75" s="1013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3">
      <c r="B76" s="122">
        <v>15</v>
      </c>
      <c r="C76" s="1012"/>
      <c r="D76" s="1012"/>
      <c r="E76" s="1012"/>
      <c r="F76" s="1012"/>
      <c r="G76" s="1012"/>
      <c r="H76" s="1013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3">
      <c r="B77" s="122">
        <v>16</v>
      </c>
      <c r="C77" s="1012"/>
      <c r="D77" s="1012"/>
      <c r="E77" s="1012"/>
      <c r="F77" s="1012"/>
      <c r="G77" s="1012"/>
      <c r="H77" s="1013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3">
      <c r="B78" s="122">
        <v>17</v>
      </c>
      <c r="C78" s="1012"/>
      <c r="D78" s="1012"/>
      <c r="E78" s="1012"/>
      <c r="F78" s="1012"/>
      <c r="G78" s="1012"/>
      <c r="H78" s="1013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3">
      <c r="B79" s="122">
        <v>18</v>
      </c>
      <c r="C79" s="1012"/>
      <c r="D79" s="1012"/>
      <c r="E79" s="1012"/>
      <c r="F79" s="1012"/>
      <c r="G79" s="1012"/>
      <c r="H79" s="1013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3">
      <c r="B80" s="122">
        <v>19</v>
      </c>
      <c r="C80" s="1012"/>
      <c r="D80" s="1012"/>
      <c r="E80" s="1012"/>
      <c r="F80" s="1012"/>
      <c r="G80" s="1012"/>
      <c r="H80" s="1013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3">
      <c r="B81" s="122">
        <v>20</v>
      </c>
      <c r="C81" s="1012"/>
      <c r="D81" s="1012"/>
      <c r="E81" s="1012"/>
      <c r="F81" s="1012"/>
      <c r="G81" s="1012"/>
      <c r="H81" s="1013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3">
      <c r="B82" s="122">
        <v>21</v>
      </c>
      <c r="C82" s="1012"/>
      <c r="D82" s="1012"/>
      <c r="E82" s="1012"/>
      <c r="F82" s="1012"/>
      <c r="G82" s="1012"/>
      <c r="H82" s="1013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3">
      <c r="B83" s="122">
        <v>22</v>
      </c>
      <c r="C83" s="1012"/>
      <c r="D83" s="1012"/>
      <c r="E83" s="1012"/>
      <c r="F83" s="1012"/>
      <c r="G83" s="1012"/>
      <c r="H83" s="1013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3">
      <c r="B84" s="122">
        <v>23</v>
      </c>
      <c r="C84" s="1012"/>
      <c r="D84" s="1012"/>
      <c r="E84" s="1012"/>
      <c r="F84" s="1012"/>
      <c r="G84" s="1012"/>
      <c r="H84" s="1013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3">
      <c r="B85" s="122">
        <v>24</v>
      </c>
      <c r="C85" s="1012"/>
      <c r="D85" s="1012"/>
      <c r="E85" s="1012"/>
      <c r="F85" s="1012"/>
      <c r="G85" s="1012"/>
      <c r="H85" s="1013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3">
      <c r="B86" s="122">
        <v>25</v>
      </c>
      <c r="C86" s="1012"/>
      <c r="D86" s="1012"/>
      <c r="E86" s="1012"/>
      <c r="F86" s="1012"/>
      <c r="G86" s="1012"/>
      <c r="H86" s="1013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3">
      <c r="B87" s="122">
        <v>26</v>
      </c>
      <c r="C87" s="1012"/>
      <c r="D87" s="1012"/>
      <c r="E87" s="1012"/>
      <c r="F87" s="1012"/>
      <c r="G87" s="1012"/>
      <c r="H87" s="1013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3">
      <c r="B88" s="122">
        <v>27</v>
      </c>
      <c r="C88" s="1012"/>
      <c r="D88" s="1012"/>
      <c r="E88" s="1012"/>
      <c r="F88" s="1012"/>
      <c r="G88" s="1012"/>
      <c r="H88" s="1013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3">
      <c r="B89" s="122">
        <v>28</v>
      </c>
      <c r="C89" s="1012"/>
      <c r="D89" s="1012"/>
      <c r="E89" s="1012"/>
      <c r="F89" s="1012"/>
      <c r="G89" s="1012"/>
      <c r="H89" s="1013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3">
      <c r="B90" s="122">
        <v>29</v>
      </c>
      <c r="C90" s="1012"/>
      <c r="D90" s="1012"/>
      <c r="E90" s="1012"/>
      <c r="F90" s="1012"/>
      <c r="G90" s="1012"/>
      <c r="H90" s="1013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3">
      <c r="B91" s="122">
        <v>30</v>
      </c>
      <c r="C91" s="1012"/>
      <c r="D91" s="1012"/>
      <c r="E91" s="1012"/>
      <c r="F91" s="1012"/>
      <c r="G91" s="1012"/>
      <c r="H91" s="1013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3">
      <c r="B92" s="122">
        <v>31</v>
      </c>
      <c r="C92" s="1012"/>
      <c r="D92" s="1012"/>
      <c r="E92" s="1012"/>
      <c r="F92" s="1012"/>
      <c r="G92" s="1012"/>
      <c r="H92" s="1013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3">
      <c r="B93" s="122">
        <v>32</v>
      </c>
      <c r="C93" s="1012"/>
      <c r="D93" s="1012"/>
      <c r="E93" s="1012"/>
      <c r="F93" s="1012"/>
      <c r="G93" s="1012"/>
      <c r="H93" s="1013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3">
      <c r="B94" s="122">
        <v>33</v>
      </c>
      <c r="C94" s="1012"/>
      <c r="D94" s="1012"/>
      <c r="E94" s="1012"/>
      <c r="F94" s="1012"/>
      <c r="G94" s="1012"/>
      <c r="H94" s="1013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3">
      <c r="B95" s="122">
        <v>34</v>
      </c>
      <c r="C95" s="1012"/>
      <c r="D95" s="1012"/>
      <c r="E95" s="1012"/>
      <c r="F95" s="1012"/>
      <c r="G95" s="1012"/>
      <c r="H95" s="1013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3">
      <c r="B96" s="122">
        <v>35</v>
      </c>
      <c r="C96" s="1012"/>
      <c r="D96" s="1012"/>
      <c r="E96" s="1012"/>
      <c r="F96" s="1012"/>
      <c r="G96" s="1012"/>
      <c r="H96" s="1013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3">
      <c r="B97" s="122">
        <v>36</v>
      </c>
      <c r="C97" s="1012"/>
      <c r="D97" s="1012"/>
      <c r="E97" s="1012"/>
      <c r="F97" s="1012"/>
      <c r="G97" s="1012"/>
      <c r="H97" s="1013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3">
      <c r="B98" s="122">
        <v>37</v>
      </c>
      <c r="C98" s="1012"/>
      <c r="D98" s="1012"/>
      <c r="E98" s="1012"/>
      <c r="F98" s="1012"/>
      <c r="G98" s="1012"/>
      <c r="H98" s="1013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3">
      <c r="B99" s="122">
        <v>38</v>
      </c>
      <c r="C99" s="1012"/>
      <c r="D99" s="1012"/>
      <c r="E99" s="1012"/>
      <c r="F99" s="1012"/>
      <c r="G99" s="1012"/>
      <c r="H99" s="1013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3">
      <c r="B100" s="122">
        <v>39</v>
      </c>
      <c r="C100" s="1012"/>
      <c r="D100" s="1012"/>
      <c r="E100" s="1012"/>
      <c r="F100" s="1012"/>
      <c r="G100" s="1012"/>
      <c r="H100" s="1013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3">
      <c r="B101" s="122">
        <v>40</v>
      </c>
      <c r="C101" s="1012"/>
      <c r="D101" s="1012"/>
      <c r="E101" s="1012"/>
      <c r="F101" s="1012"/>
      <c r="G101" s="1012"/>
      <c r="H101" s="1013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3">
      <c r="B102" s="122">
        <v>41</v>
      </c>
      <c r="C102" s="1012"/>
      <c r="D102" s="1012"/>
      <c r="E102" s="1012"/>
      <c r="F102" s="1012"/>
      <c r="G102" s="1012"/>
      <c r="H102" s="1013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3">
      <c r="B103" s="122">
        <v>42</v>
      </c>
      <c r="C103" s="1012"/>
      <c r="D103" s="1012"/>
      <c r="E103" s="1012"/>
      <c r="F103" s="1012"/>
      <c r="G103" s="1012"/>
      <c r="H103" s="1013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3">
      <c r="B104" s="122">
        <v>43</v>
      </c>
      <c r="C104" s="1012"/>
      <c r="D104" s="1012"/>
      <c r="E104" s="1012"/>
      <c r="F104" s="1012"/>
      <c r="G104" s="1012"/>
      <c r="H104" s="1013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3">
      <c r="B105" s="122">
        <v>44</v>
      </c>
      <c r="C105" s="1012"/>
      <c r="D105" s="1012"/>
      <c r="E105" s="1012"/>
      <c r="F105" s="1012"/>
      <c r="G105" s="1012"/>
      <c r="H105" s="1013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3">
      <c r="B106" s="122">
        <v>45</v>
      </c>
      <c r="C106" s="1012"/>
      <c r="D106" s="1012"/>
      <c r="E106" s="1012"/>
      <c r="F106" s="1012"/>
      <c r="G106" s="1012"/>
      <c r="H106" s="1013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3">
      <c r="B107" s="122">
        <v>46</v>
      </c>
      <c r="C107" s="1012"/>
      <c r="D107" s="1012"/>
      <c r="E107" s="1012"/>
      <c r="F107" s="1012"/>
      <c r="G107" s="1012"/>
      <c r="H107" s="1013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3">
      <c r="B108" s="122">
        <v>47</v>
      </c>
      <c r="C108" s="1012"/>
      <c r="D108" s="1012"/>
      <c r="E108" s="1012"/>
      <c r="F108" s="1012"/>
      <c r="G108" s="1012"/>
      <c r="H108" s="1013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3">
      <c r="B109" s="122">
        <v>48</v>
      </c>
      <c r="C109" s="1012"/>
      <c r="D109" s="1012"/>
      <c r="E109" s="1012"/>
      <c r="F109" s="1012"/>
      <c r="G109" s="1012"/>
      <c r="H109" s="1013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3">
      <c r="B110" s="122">
        <v>49</v>
      </c>
      <c r="C110" s="1012"/>
      <c r="D110" s="1012"/>
      <c r="E110" s="1012"/>
      <c r="F110" s="1012"/>
      <c r="G110" s="1012"/>
      <c r="H110" s="1013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3">
      <c r="B111" s="122">
        <v>50</v>
      </c>
      <c r="C111" s="1012"/>
      <c r="D111" s="1012"/>
      <c r="E111" s="1012"/>
      <c r="F111" s="1012"/>
      <c r="G111" s="1012"/>
      <c r="H111" s="1013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3">
      <c r="B112" s="1021" t="s">
        <v>680</v>
      </c>
      <c r="C112" s="1022"/>
      <c r="D112" s="1022"/>
      <c r="E112" s="1022"/>
      <c r="F112" s="1022"/>
      <c r="G112" s="1022"/>
      <c r="H112" s="1022"/>
      <c r="I112" s="1022"/>
      <c r="J112" s="1022"/>
      <c r="K112" s="1022"/>
      <c r="L112" s="1022"/>
      <c r="M112" s="481"/>
      <c r="N112" s="481"/>
      <c r="O112" s="482"/>
      <c r="P112" s="481"/>
      <c r="Q112" s="481"/>
      <c r="R112" s="482"/>
    </row>
    <row r="113" spans="2:18" x14ac:dyDescent="0.3">
      <c r="B113" s="1041" t="s">
        <v>233</v>
      </c>
      <c r="C113" s="1041"/>
      <c r="D113" s="1041"/>
      <c r="E113" s="1041"/>
      <c r="F113" s="1041"/>
      <c r="G113" s="1041"/>
      <c r="H113" s="1041"/>
      <c r="I113" s="1041"/>
      <c r="J113" s="1041"/>
      <c r="K113" s="1041"/>
      <c r="L113" s="1041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3">
      <c r="B114" s="1008" t="s">
        <v>234</v>
      </c>
      <c r="C114" s="1009"/>
      <c r="D114" s="1009"/>
      <c r="E114" s="1009"/>
      <c r="F114" s="1009"/>
      <c r="G114" s="1009"/>
      <c r="H114" s="1010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3">
      <c r="B115" s="122">
        <v>1</v>
      </c>
      <c r="C115" s="1011"/>
      <c r="D115" s="1012"/>
      <c r="E115" s="1012"/>
      <c r="F115" s="1012"/>
      <c r="G115" s="1012"/>
      <c r="H115" s="1013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3">
      <c r="B116" s="122">
        <v>2</v>
      </c>
      <c r="C116" s="1011"/>
      <c r="D116" s="1012"/>
      <c r="E116" s="1012"/>
      <c r="F116" s="1012"/>
      <c r="G116" s="1012"/>
      <c r="H116" s="1013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3">
      <c r="B117" s="122">
        <v>3</v>
      </c>
      <c r="C117" s="1011"/>
      <c r="D117" s="1012"/>
      <c r="E117" s="1012"/>
      <c r="F117" s="1012"/>
      <c r="G117" s="1012"/>
      <c r="H117" s="1013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3">
      <c r="B118" s="122">
        <v>4</v>
      </c>
      <c r="C118" s="1012"/>
      <c r="D118" s="1012"/>
      <c r="E118" s="1012"/>
      <c r="F118" s="1012"/>
      <c r="G118" s="1012"/>
      <c r="H118" s="1013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3">
      <c r="B119" s="122">
        <v>5</v>
      </c>
      <c r="C119" s="1012"/>
      <c r="D119" s="1012"/>
      <c r="E119" s="1012"/>
      <c r="F119" s="1012"/>
      <c r="G119" s="1012"/>
      <c r="H119" s="1013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3">
      <c r="B120" s="122">
        <v>6</v>
      </c>
      <c r="C120" s="1012"/>
      <c r="D120" s="1012"/>
      <c r="E120" s="1012"/>
      <c r="F120" s="1012"/>
      <c r="G120" s="1012"/>
      <c r="H120" s="1013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3">
      <c r="B121" s="122">
        <v>7</v>
      </c>
      <c r="C121" s="1012"/>
      <c r="D121" s="1012"/>
      <c r="E121" s="1012"/>
      <c r="F121" s="1012"/>
      <c r="G121" s="1012"/>
      <c r="H121" s="1013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3">
      <c r="B122" s="122">
        <v>8</v>
      </c>
      <c r="C122" s="1012"/>
      <c r="D122" s="1012"/>
      <c r="E122" s="1012"/>
      <c r="F122" s="1012"/>
      <c r="G122" s="1012"/>
      <c r="H122" s="1013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3">
      <c r="B123" s="122">
        <v>9</v>
      </c>
      <c r="C123" s="1012"/>
      <c r="D123" s="1012"/>
      <c r="E123" s="1012"/>
      <c r="F123" s="1012"/>
      <c r="G123" s="1012"/>
      <c r="H123" s="1013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3">
      <c r="B124" s="122">
        <v>10</v>
      </c>
      <c r="C124" s="1012"/>
      <c r="D124" s="1012"/>
      <c r="E124" s="1012"/>
      <c r="F124" s="1012"/>
      <c r="G124" s="1012"/>
      <c r="H124" s="1013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3">
      <c r="B125" s="122">
        <v>11</v>
      </c>
      <c r="C125" s="1012"/>
      <c r="D125" s="1012"/>
      <c r="E125" s="1012"/>
      <c r="F125" s="1012"/>
      <c r="G125" s="1012"/>
      <c r="H125" s="1013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3">
      <c r="B126" s="122">
        <v>12</v>
      </c>
      <c r="C126" s="1012"/>
      <c r="D126" s="1012"/>
      <c r="E126" s="1012"/>
      <c r="F126" s="1012"/>
      <c r="G126" s="1012"/>
      <c r="H126" s="1013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3">
      <c r="B127" s="122">
        <v>13</v>
      </c>
      <c r="C127" s="1012"/>
      <c r="D127" s="1012"/>
      <c r="E127" s="1012"/>
      <c r="F127" s="1012"/>
      <c r="G127" s="1012"/>
      <c r="H127" s="1013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3">
      <c r="B128" s="122">
        <v>14</v>
      </c>
      <c r="C128" s="1012"/>
      <c r="D128" s="1012"/>
      <c r="E128" s="1012"/>
      <c r="F128" s="1012"/>
      <c r="G128" s="1012"/>
      <c r="H128" s="1013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3">
      <c r="B129" s="122">
        <v>15</v>
      </c>
      <c r="C129" s="1012"/>
      <c r="D129" s="1012"/>
      <c r="E129" s="1012"/>
      <c r="F129" s="1012"/>
      <c r="G129" s="1012"/>
      <c r="H129" s="1013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3">
      <c r="B130" s="122">
        <v>16</v>
      </c>
      <c r="C130" s="1012"/>
      <c r="D130" s="1012"/>
      <c r="E130" s="1012"/>
      <c r="F130" s="1012"/>
      <c r="G130" s="1012"/>
      <c r="H130" s="1013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3">
      <c r="B131" s="122">
        <v>17</v>
      </c>
      <c r="C131" s="1012"/>
      <c r="D131" s="1012"/>
      <c r="E131" s="1012"/>
      <c r="F131" s="1012"/>
      <c r="G131" s="1012"/>
      <c r="H131" s="1013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3">
      <c r="B132" s="122">
        <v>18</v>
      </c>
      <c r="C132" s="1012"/>
      <c r="D132" s="1012"/>
      <c r="E132" s="1012"/>
      <c r="F132" s="1012"/>
      <c r="G132" s="1012"/>
      <c r="H132" s="1013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3">
      <c r="B133" s="122">
        <v>19</v>
      </c>
      <c r="C133" s="1012"/>
      <c r="D133" s="1012"/>
      <c r="E133" s="1012"/>
      <c r="F133" s="1012"/>
      <c r="G133" s="1012"/>
      <c r="H133" s="1013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3">
      <c r="B134" s="122">
        <v>20</v>
      </c>
      <c r="C134" s="1012"/>
      <c r="D134" s="1012"/>
      <c r="E134" s="1012"/>
      <c r="F134" s="1012"/>
      <c r="G134" s="1012"/>
      <c r="H134" s="1013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3">
      <c r="B135" s="1041" t="s">
        <v>242</v>
      </c>
      <c r="C135" s="1041"/>
      <c r="D135" s="1041"/>
      <c r="E135" s="1041"/>
      <c r="F135" s="1041"/>
      <c r="G135" s="1041"/>
      <c r="H135" s="1041"/>
      <c r="I135" s="1041"/>
      <c r="J135" s="1041"/>
      <c r="K135" s="1041"/>
      <c r="L135" s="1041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3">
      <c r="B136" s="1008" t="s">
        <v>234</v>
      </c>
      <c r="C136" s="1009"/>
      <c r="D136" s="1009"/>
      <c r="E136" s="1009"/>
      <c r="F136" s="1009"/>
      <c r="G136" s="1009"/>
      <c r="H136" s="1010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3">
      <c r="B137" s="122">
        <v>1</v>
      </c>
      <c r="C137" s="1012"/>
      <c r="D137" s="1012"/>
      <c r="E137" s="1012"/>
      <c r="F137" s="1012"/>
      <c r="G137" s="1012"/>
      <c r="H137" s="1013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3">
      <c r="B138" s="122">
        <v>2</v>
      </c>
      <c r="C138" s="1012"/>
      <c r="D138" s="1012"/>
      <c r="E138" s="1012"/>
      <c r="F138" s="1012"/>
      <c r="G138" s="1012"/>
      <c r="H138" s="1013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3">
      <c r="B139" s="122">
        <v>3</v>
      </c>
      <c r="C139" s="1012"/>
      <c r="D139" s="1012"/>
      <c r="E139" s="1012"/>
      <c r="F139" s="1012"/>
      <c r="G139" s="1012"/>
      <c r="H139" s="1013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3">
      <c r="B140" s="122">
        <v>4</v>
      </c>
      <c r="C140" s="1012"/>
      <c r="D140" s="1012"/>
      <c r="E140" s="1012"/>
      <c r="F140" s="1012"/>
      <c r="G140" s="1012"/>
      <c r="H140" s="1013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3">
      <c r="B141" s="122">
        <v>5</v>
      </c>
      <c r="C141" s="1012"/>
      <c r="D141" s="1012"/>
      <c r="E141" s="1012"/>
      <c r="F141" s="1012"/>
      <c r="G141" s="1012"/>
      <c r="H141" s="1013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3">
      <c r="B142" s="122">
        <v>6</v>
      </c>
      <c r="C142" s="1012"/>
      <c r="D142" s="1012"/>
      <c r="E142" s="1012"/>
      <c r="F142" s="1012"/>
      <c r="G142" s="1012"/>
      <c r="H142" s="1013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3">
      <c r="B143" s="122">
        <v>7</v>
      </c>
      <c r="C143" s="1012"/>
      <c r="D143" s="1012"/>
      <c r="E143" s="1012"/>
      <c r="F143" s="1012"/>
      <c r="G143" s="1012"/>
      <c r="H143" s="1013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3">
      <c r="B144" s="122">
        <v>8</v>
      </c>
      <c r="C144" s="1012"/>
      <c r="D144" s="1012"/>
      <c r="E144" s="1012"/>
      <c r="F144" s="1012"/>
      <c r="G144" s="1012"/>
      <c r="H144" s="1013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3">
      <c r="B145" s="122">
        <v>9</v>
      </c>
      <c r="C145" s="1012"/>
      <c r="D145" s="1012"/>
      <c r="E145" s="1012"/>
      <c r="F145" s="1012"/>
      <c r="G145" s="1012"/>
      <c r="H145" s="1013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3">
      <c r="B146" s="122">
        <v>10</v>
      </c>
      <c r="C146" s="1012"/>
      <c r="D146" s="1012"/>
      <c r="E146" s="1012"/>
      <c r="F146" s="1012"/>
      <c r="G146" s="1012"/>
      <c r="H146" s="1013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3">
      <c r="B147" s="122">
        <v>11</v>
      </c>
      <c r="C147" s="1012"/>
      <c r="D147" s="1012"/>
      <c r="E147" s="1012"/>
      <c r="F147" s="1012"/>
      <c r="G147" s="1012"/>
      <c r="H147" s="1013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3">
      <c r="B148" s="122">
        <v>12</v>
      </c>
      <c r="C148" s="1012"/>
      <c r="D148" s="1012"/>
      <c r="E148" s="1012"/>
      <c r="F148" s="1012"/>
      <c r="G148" s="1012"/>
      <c r="H148" s="1013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3">
      <c r="B149" s="122">
        <v>13</v>
      </c>
      <c r="C149" s="1012"/>
      <c r="D149" s="1012"/>
      <c r="E149" s="1012"/>
      <c r="F149" s="1012"/>
      <c r="G149" s="1012"/>
      <c r="H149" s="1013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3">
      <c r="B150" s="122">
        <v>14</v>
      </c>
      <c r="C150" s="1012"/>
      <c r="D150" s="1012"/>
      <c r="E150" s="1012"/>
      <c r="F150" s="1012"/>
      <c r="G150" s="1012"/>
      <c r="H150" s="1013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3">
      <c r="B151" s="122">
        <v>15</v>
      </c>
      <c r="C151" s="1012"/>
      <c r="D151" s="1012"/>
      <c r="E151" s="1012"/>
      <c r="F151" s="1012"/>
      <c r="G151" s="1012"/>
      <c r="H151" s="1013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3">
      <c r="B152" s="122">
        <v>16</v>
      </c>
      <c r="C152" s="1012"/>
      <c r="D152" s="1012"/>
      <c r="E152" s="1012"/>
      <c r="F152" s="1012"/>
      <c r="G152" s="1012"/>
      <c r="H152" s="1013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3">
      <c r="B153" s="122">
        <v>17</v>
      </c>
      <c r="C153" s="1012"/>
      <c r="D153" s="1012"/>
      <c r="E153" s="1012"/>
      <c r="F153" s="1012"/>
      <c r="G153" s="1012"/>
      <c r="H153" s="1013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3">
      <c r="B154" s="122">
        <v>18</v>
      </c>
      <c r="C154" s="1012"/>
      <c r="D154" s="1012"/>
      <c r="E154" s="1012"/>
      <c r="F154" s="1012"/>
      <c r="G154" s="1012"/>
      <c r="H154" s="1013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3">
      <c r="B155" s="122">
        <v>19</v>
      </c>
      <c r="C155" s="1012"/>
      <c r="D155" s="1012"/>
      <c r="E155" s="1012"/>
      <c r="F155" s="1012"/>
      <c r="G155" s="1012"/>
      <c r="H155" s="1013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3">
      <c r="B156" s="122">
        <v>20</v>
      </c>
      <c r="C156" s="1012"/>
      <c r="D156" s="1012"/>
      <c r="E156" s="1012"/>
      <c r="F156" s="1012"/>
      <c r="G156" s="1012"/>
      <c r="H156" s="1013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3">
      <c r="B157" s="1040" t="s">
        <v>681</v>
      </c>
      <c r="C157" s="1040"/>
      <c r="D157" s="1040"/>
      <c r="E157" s="1040"/>
      <c r="F157" s="1040"/>
      <c r="G157" s="1040"/>
      <c r="H157" s="1040"/>
      <c r="I157" s="1040"/>
      <c r="J157" s="1040"/>
      <c r="K157" s="1040"/>
      <c r="L157" s="1040"/>
      <c r="M157" s="481"/>
      <c r="N157" s="481"/>
      <c r="O157" s="482"/>
      <c r="P157" s="481"/>
      <c r="Q157" s="481"/>
      <c r="R157" s="482"/>
    </row>
    <row r="158" spans="2:18" x14ac:dyDescent="0.3">
      <c r="B158" s="1041" t="s">
        <v>233</v>
      </c>
      <c r="C158" s="1041"/>
      <c r="D158" s="1041"/>
      <c r="E158" s="1041"/>
      <c r="F158" s="1041"/>
      <c r="G158" s="1041"/>
      <c r="H158" s="1041"/>
      <c r="I158" s="1041"/>
      <c r="J158" s="1041"/>
      <c r="K158" s="1041"/>
      <c r="L158" s="1041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3">
      <c r="B159" s="1008" t="s">
        <v>234</v>
      </c>
      <c r="C159" s="1009"/>
      <c r="D159" s="1009"/>
      <c r="E159" s="1009"/>
      <c r="F159" s="1009"/>
      <c r="G159" s="1009"/>
      <c r="H159" s="1010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3">
      <c r="B160" s="122">
        <v>1</v>
      </c>
      <c r="C160" s="1012"/>
      <c r="D160" s="1012"/>
      <c r="E160" s="1012"/>
      <c r="F160" s="1012"/>
      <c r="G160" s="1012"/>
      <c r="H160" s="1013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3">
      <c r="B161" s="122">
        <v>2</v>
      </c>
      <c r="C161" s="1012"/>
      <c r="D161" s="1012"/>
      <c r="E161" s="1012"/>
      <c r="F161" s="1012"/>
      <c r="G161" s="1012"/>
      <c r="H161" s="1013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3">
      <c r="B162" s="122">
        <v>3</v>
      </c>
      <c r="C162" s="1012"/>
      <c r="D162" s="1012"/>
      <c r="E162" s="1012"/>
      <c r="F162" s="1012"/>
      <c r="G162" s="1012"/>
      <c r="H162" s="1013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3">
      <c r="B163" s="122">
        <v>4</v>
      </c>
      <c r="C163" s="1012"/>
      <c r="D163" s="1012"/>
      <c r="E163" s="1012"/>
      <c r="F163" s="1012"/>
      <c r="G163" s="1012"/>
      <c r="H163" s="1013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3">
      <c r="B164" s="122">
        <v>5</v>
      </c>
      <c r="C164" s="1012"/>
      <c r="D164" s="1012"/>
      <c r="E164" s="1012"/>
      <c r="F164" s="1012"/>
      <c r="G164" s="1012"/>
      <c r="H164" s="1013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3">
      <c r="B165" s="122">
        <v>6</v>
      </c>
      <c r="C165" s="1012"/>
      <c r="D165" s="1012"/>
      <c r="E165" s="1012"/>
      <c r="F165" s="1012"/>
      <c r="G165" s="1012"/>
      <c r="H165" s="1013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3">
      <c r="B166" s="122">
        <v>7</v>
      </c>
      <c r="C166" s="1012"/>
      <c r="D166" s="1012"/>
      <c r="E166" s="1012"/>
      <c r="F166" s="1012"/>
      <c r="G166" s="1012"/>
      <c r="H166" s="1013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3">
      <c r="B167" s="122">
        <v>8</v>
      </c>
      <c r="C167" s="1012"/>
      <c r="D167" s="1012"/>
      <c r="E167" s="1012"/>
      <c r="F167" s="1012"/>
      <c r="G167" s="1012"/>
      <c r="H167" s="1013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3">
      <c r="B168" s="122">
        <v>9</v>
      </c>
      <c r="C168" s="1012"/>
      <c r="D168" s="1012"/>
      <c r="E168" s="1012"/>
      <c r="F168" s="1012"/>
      <c r="G168" s="1012"/>
      <c r="H168" s="1013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3">
      <c r="B169" s="122">
        <v>10</v>
      </c>
      <c r="C169" s="1012"/>
      <c r="D169" s="1012"/>
      <c r="E169" s="1012"/>
      <c r="F169" s="1012"/>
      <c r="G169" s="1012"/>
      <c r="H169" s="1013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3">
      <c r="B170" s="122">
        <v>11</v>
      </c>
      <c r="C170" s="1012"/>
      <c r="D170" s="1012"/>
      <c r="E170" s="1012"/>
      <c r="F170" s="1012"/>
      <c r="G170" s="1012"/>
      <c r="H170" s="1013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3">
      <c r="B171" s="122">
        <v>12</v>
      </c>
      <c r="C171" s="1012"/>
      <c r="D171" s="1012"/>
      <c r="E171" s="1012"/>
      <c r="F171" s="1012"/>
      <c r="G171" s="1012"/>
      <c r="H171" s="1013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3">
      <c r="B172" s="122">
        <v>13</v>
      </c>
      <c r="C172" s="1012"/>
      <c r="D172" s="1012"/>
      <c r="E172" s="1012"/>
      <c r="F172" s="1012"/>
      <c r="G172" s="1012"/>
      <c r="H172" s="1013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3">
      <c r="B173" s="122">
        <v>14</v>
      </c>
      <c r="C173" s="1012"/>
      <c r="D173" s="1012"/>
      <c r="E173" s="1012"/>
      <c r="F173" s="1012"/>
      <c r="G173" s="1012"/>
      <c r="H173" s="1013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3">
      <c r="B174" s="122">
        <v>15</v>
      </c>
      <c r="C174" s="1012"/>
      <c r="D174" s="1012"/>
      <c r="E174" s="1012"/>
      <c r="F174" s="1012"/>
      <c r="G174" s="1012"/>
      <c r="H174" s="1013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3">
      <c r="B175" s="122">
        <v>16</v>
      </c>
      <c r="C175" s="1012"/>
      <c r="D175" s="1012"/>
      <c r="E175" s="1012"/>
      <c r="F175" s="1012"/>
      <c r="G175" s="1012"/>
      <c r="H175" s="1013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3">
      <c r="B176" s="122">
        <v>17</v>
      </c>
      <c r="C176" s="1012"/>
      <c r="D176" s="1012"/>
      <c r="E176" s="1012"/>
      <c r="F176" s="1012"/>
      <c r="G176" s="1012"/>
      <c r="H176" s="1013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3">
      <c r="B177" s="122">
        <v>18</v>
      </c>
      <c r="C177" s="1012"/>
      <c r="D177" s="1012"/>
      <c r="E177" s="1012"/>
      <c r="F177" s="1012"/>
      <c r="G177" s="1012"/>
      <c r="H177" s="1013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3">
      <c r="B178" s="122">
        <v>19</v>
      </c>
      <c r="C178" s="1012"/>
      <c r="D178" s="1012"/>
      <c r="E178" s="1012"/>
      <c r="F178" s="1012"/>
      <c r="G178" s="1012"/>
      <c r="H178" s="1013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3">
      <c r="B179" s="122">
        <v>20</v>
      </c>
      <c r="C179" s="1012"/>
      <c r="D179" s="1012"/>
      <c r="E179" s="1012"/>
      <c r="F179" s="1012"/>
      <c r="G179" s="1012"/>
      <c r="H179" s="1013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3">
      <c r="B180" s="122">
        <v>21</v>
      </c>
      <c r="C180" s="1012"/>
      <c r="D180" s="1012"/>
      <c r="E180" s="1012"/>
      <c r="F180" s="1012"/>
      <c r="G180" s="1012"/>
      <c r="H180" s="1013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3">
      <c r="B181" s="122">
        <v>22</v>
      </c>
      <c r="C181" s="1012"/>
      <c r="D181" s="1012"/>
      <c r="E181" s="1012"/>
      <c r="F181" s="1012"/>
      <c r="G181" s="1012"/>
      <c r="H181" s="1013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3">
      <c r="B182" s="122">
        <v>23</v>
      </c>
      <c r="C182" s="1012"/>
      <c r="D182" s="1012"/>
      <c r="E182" s="1012"/>
      <c r="F182" s="1012"/>
      <c r="G182" s="1012"/>
      <c r="H182" s="1013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3">
      <c r="B183" s="122">
        <v>24</v>
      </c>
      <c r="C183" s="1012"/>
      <c r="D183" s="1012"/>
      <c r="E183" s="1012"/>
      <c r="F183" s="1012"/>
      <c r="G183" s="1012"/>
      <c r="H183" s="1013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3">
      <c r="B184" s="122">
        <v>25</v>
      </c>
      <c r="C184" s="1012"/>
      <c r="D184" s="1012"/>
      <c r="E184" s="1012"/>
      <c r="F184" s="1012"/>
      <c r="G184" s="1012"/>
      <c r="H184" s="1013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3">
      <c r="B185" s="122">
        <v>26</v>
      </c>
      <c r="C185" s="1012"/>
      <c r="D185" s="1012"/>
      <c r="E185" s="1012"/>
      <c r="F185" s="1012"/>
      <c r="G185" s="1012"/>
      <c r="H185" s="1013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3">
      <c r="B186" s="122">
        <v>27</v>
      </c>
      <c r="C186" s="1012"/>
      <c r="D186" s="1012"/>
      <c r="E186" s="1012"/>
      <c r="F186" s="1012"/>
      <c r="G186" s="1012"/>
      <c r="H186" s="1013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3">
      <c r="B187" s="122">
        <v>28</v>
      </c>
      <c r="C187" s="1012"/>
      <c r="D187" s="1012"/>
      <c r="E187" s="1012"/>
      <c r="F187" s="1012"/>
      <c r="G187" s="1012"/>
      <c r="H187" s="1013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3">
      <c r="B188" s="122">
        <v>29</v>
      </c>
      <c r="C188" s="1012"/>
      <c r="D188" s="1012"/>
      <c r="E188" s="1012"/>
      <c r="F188" s="1012"/>
      <c r="G188" s="1012"/>
      <c r="H188" s="1013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3">
      <c r="B189" s="122">
        <v>30</v>
      </c>
      <c r="C189" s="1012"/>
      <c r="D189" s="1012"/>
      <c r="E189" s="1012"/>
      <c r="F189" s="1012"/>
      <c r="G189" s="1012"/>
      <c r="H189" s="1013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3">
      <c r="B190" s="122">
        <v>31</v>
      </c>
      <c r="C190" s="1012"/>
      <c r="D190" s="1012"/>
      <c r="E190" s="1012"/>
      <c r="F190" s="1012"/>
      <c r="G190" s="1012"/>
      <c r="H190" s="1013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3">
      <c r="B191" s="122">
        <v>32</v>
      </c>
      <c r="C191" s="1012"/>
      <c r="D191" s="1012"/>
      <c r="E191" s="1012"/>
      <c r="F191" s="1012"/>
      <c r="G191" s="1012"/>
      <c r="H191" s="1013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3">
      <c r="B192" s="122">
        <v>33</v>
      </c>
      <c r="C192" s="1012"/>
      <c r="D192" s="1012"/>
      <c r="E192" s="1012"/>
      <c r="F192" s="1012"/>
      <c r="G192" s="1012"/>
      <c r="H192" s="1013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3">
      <c r="B193" s="122">
        <v>34</v>
      </c>
      <c r="C193" s="1012"/>
      <c r="D193" s="1012"/>
      <c r="E193" s="1012"/>
      <c r="F193" s="1012"/>
      <c r="G193" s="1012"/>
      <c r="H193" s="1013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3">
      <c r="B194" s="122">
        <v>35</v>
      </c>
      <c r="C194" s="1012"/>
      <c r="D194" s="1012"/>
      <c r="E194" s="1012"/>
      <c r="F194" s="1012"/>
      <c r="G194" s="1012"/>
      <c r="H194" s="1013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3">
      <c r="B195" s="122">
        <v>36</v>
      </c>
      <c r="C195" s="1012"/>
      <c r="D195" s="1012"/>
      <c r="E195" s="1012"/>
      <c r="F195" s="1012"/>
      <c r="G195" s="1012"/>
      <c r="H195" s="1013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3">
      <c r="B196" s="122">
        <v>37</v>
      </c>
      <c r="C196" s="1012"/>
      <c r="D196" s="1012"/>
      <c r="E196" s="1012"/>
      <c r="F196" s="1012"/>
      <c r="G196" s="1012"/>
      <c r="H196" s="1013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3">
      <c r="B197" s="122">
        <v>38</v>
      </c>
      <c r="C197" s="1012"/>
      <c r="D197" s="1012"/>
      <c r="E197" s="1012"/>
      <c r="F197" s="1012"/>
      <c r="G197" s="1012"/>
      <c r="H197" s="1013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3">
      <c r="B198" s="122">
        <v>39</v>
      </c>
      <c r="C198" s="1012"/>
      <c r="D198" s="1012"/>
      <c r="E198" s="1012"/>
      <c r="F198" s="1012"/>
      <c r="G198" s="1012"/>
      <c r="H198" s="1013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3">
      <c r="B199" s="122">
        <v>40</v>
      </c>
      <c r="C199" s="1012"/>
      <c r="D199" s="1012"/>
      <c r="E199" s="1012"/>
      <c r="F199" s="1012"/>
      <c r="G199" s="1012"/>
      <c r="H199" s="1013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3">
      <c r="B200" s="122">
        <v>41</v>
      </c>
      <c r="C200" s="1012"/>
      <c r="D200" s="1012"/>
      <c r="E200" s="1012"/>
      <c r="F200" s="1012"/>
      <c r="G200" s="1012"/>
      <c r="H200" s="1013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3">
      <c r="B201" s="122">
        <v>42</v>
      </c>
      <c r="C201" s="1012"/>
      <c r="D201" s="1012"/>
      <c r="E201" s="1012"/>
      <c r="F201" s="1012"/>
      <c r="G201" s="1012"/>
      <c r="H201" s="1013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3">
      <c r="B202" s="122">
        <v>43</v>
      </c>
      <c r="C202" s="1012"/>
      <c r="D202" s="1012"/>
      <c r="E202" s="1012"/>
      <c r="F202" s="1012"/>
      <c r="G202" s="1012"/>
      <c r="H202" s="1013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3">
      <c r="B203" s="122">
        <v>44</v>
      </c>
      <c r="C203" s="1012"/>
      <c r="D203" s="1012"/>
      <c r="E203" s="1012"/>
      <c r="F203" s="1012"/>
      <c r="G203" s="1012"/>
      <c r="H203" s="1013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3">
      <c r="B204" s="122">
        <v>45</v>
      </c>
      <c r="C204" s="1012"/>
      <c r="D204" s="1012"/>
      <c r="E204" s="1012"/>
      <c r="F204" s="1012"/>
      <c r="G204" s="1012"/>
      <c r="H204" s="1013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3">
      <c r="B205" s="122">
        <v>46</v>
      </c>
      <c r="C205" s="1012"/>
      <c r="D205" s="1012"/>
      <c r="E205" s="1012"/>
      <c r="F205" s="1012"/>
      <c r="G205" s="1012"/>
      <c r="H205" s="1013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3">
      <c r="B206" s="122">
        <v>47</v>
      </c>
      <c r="C206" s="1012"/>
      <c r="D206" s="1012"/>
      <c r="E206" s="1012"/>
      <c r="F206" s="1012"/>
      <c r="G206" s="1012"/>
      <c r="H206" s="1013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3">
      <c r="B207" s="122">
        <v>48</v>
      </c>
      <c r="C207" s="1012"/>
      <c r="D207" s="1012"/>
      <c r="E207" s="1012"/>
      <c r="F207" s="1012"/>
      <c r="G207" s="1012"/>
      <c r="H207" s="1013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3">
      <c r="B208" s="122">
        <v>49</v>
      </c>
      <c r="C208" s="1012"/>
      <c r="D208" s="1012"/>
      <c r="E208" s="1012"/>
      <c r="F208" s="1012"/>
      <c r="G208" s="1012"/>
      <c r="H208" s="1013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3">
      <c r="B209" s="122">
        <v>50</v>
      </c>
      <c r="C209" s="1012"/>
      <c r="D209" s="1012"/>
      <c r="E209" s="1012"/>
      <c r="F209" s="1012"/>
      <c r="G209" s="1012"/>
      <c r="H209" s="1013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3">
      <c r="B210" s="1041" t="s">
        <v>242</v>
      </c>
      <c r="C210" s="1041"/>
      <c r="D210" s="1041"/>
      <c r="E210" s="1041"/>
      <c r="F210" s="1041"/>
      <c r="G210" s="1041"/>
      <c r="H210" s="1041"/>
      <c r="I210" s="1041"/>
      <c r="J210" s="1041"/>
      <c r="K210" s="1041"/>
      <c r="L210" s="1041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3">
      <c r="B211" s="1008" t="s">
        <v>234</v>
      </c>
      <c r="C211" s="1009"/>
      <c r="D211" s="1009"/>
      <c r="E211" s="1009"/>
      <c r="F211" s="1009"/>
      <c r="G211" s="1009"/>
      <c r="H211" s="1010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3">
      <c r="B212" s="122">
        <v>1</v>
      </c>
      <c r="C212" s="1012"/>
      <c r="D212" s="1012"/>
      <c r="E212" s="1012"/>
      <c r="F212" s="1012"/>
      <c r="G212" s="1012"/>
      <c r="H212" s="1013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3">
      <c r="B213" s="122">
        <v>2</v>
      </c>
      <c r="C213" s="1012"/>
      <c r="D213" s="1012"/>
      <c r="E213" s="1012"/>
      <c r="F213" s="1012"/>
      <c r="G213" s="1012"/>
      <c r="H213" s="1013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3">
      <c r="B214" s="122">
        <v>3</v>
      </c>
      <c r="C214" s="1012"/>
      <c r="D214" s="1012"/>
      <c r="E214" s="1012"/>
      <c r="F214" s="1012"/>
      <c r="G214" s="1012"/>
      <c r="H214" s="1013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3">
      <c r="B215" s="122">
        <v>4</v>
      </c>
      <c r="C215" s="1012"/>
      <c r="D215" s="1012"/>
      <c r="E215" s="1012"/>
      <c r="F215" s="1012"/>
      <c r="G215" s="1012"/>
      <c r="H215" s="1013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3">
      <c r="B216" s="122">
        <v>5</v>
      </c>
      <c r="C216" s="1012"/>
      <c r="D216" s="1012"/>
      <c r="E216" s="1012"/>
      <c r="F216" s="1012"/>
      <c r="G216" s="1012"/>
      <c r="H216" s="1013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3">
      <c r="B217" s="122">
        <v>6</v>
      </c>
      <c r="C217" s="1012"/>
      <c r="D217" s="1012"/>
      <c r="E217" s="1012"/>
      <c r="F217" s="1012"/>
      <c r="G217" s="1012"/>
      <c r="H217" s="1013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3">
      <c r="B218" s="122">
        <v>7</v>
      </c>
      <c r="C218" s="1012"/>
      <c r="D218" s="1012"/>
      <c r="E218" s="1012"/>
      <c r="F218" s="1012"/>
      <c r="G218" s="1012"/>
      <c r="H218" s="1013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3">
      <c r="B219" s="122">
        <v>8</v>
      </c>
      <c r="C219" s="1012"/>
      <c r="D219" s="1012"/>
      <c r="E219" s="1012"/>
      <c r="F219" s="1012"/>
      <c r="G219" s="1012"/>
      <c r="H219" s="1013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3">
      <c r="B220" s="122">
        <v>9</v>
      </c>
      <c r="C220" s="1012"/>
      <c r="D220" s="1012"/>
      <c r="E220" s="1012"/>
      <c r="F220" s="1012"/>
      <c r="G220" s="1012"/>
      <c r="H220" s="1013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3">
      <c r="B221" s="122">
        <v>10</v>
      </c>
      <c r="C221" s="1012"/>
      <c r="D221" s="1012"/>
      <c r="E221" s="1012"/>
      <c r="F221" s="1012"/>
      <c r="G221" s="1012"/>
      <c r="H221" s="1013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3">
      <c r="B222" s="122">
        <v>11</v>
      </c>
      <c r="C222" s="1012"/>
      <c r="D222" s="1012"/>
      <c r="E222" s="1012"/>
      <c r="F222" s="1012"/>
      <c r="G222" s="1012"/>
      <c r="H222" s="1013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3">
      <c r="B223" s="122">
        <v>12</v>
      </c>
      <c r="C223" s="1012"/>
      <c r="D223" s="1012"/>
      <c r="E223" s="1012"/>
      <c r="F223" s="1012"/>
      <c r="G223" s="1012"/>
      <c r="H223" s="1013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3">
      <c r="B224" s="122">
        <v>13</v>
      </c>
      <c r="C224" s="1012"/>
      <c r="D224" s="1012"/>
      <c r="E224" s="1012"/>
      <c r="F224" s="1012"/>
      <c r="G224" s="1012"/>
      <c r="H224" s="1013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3">
      <c r="B225" s="122">
        <v>14</v>
      </c>
      <c r="C225" s="1012"/>
      <c r="D225" s="1012"/>
      <c r="E225" s="1012"/>
      <c r="F225" s="1012"/>
      <c r="G225" s="1012"/>
      <c r="H225" s="1013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3">
      <c r="B226" s="122">
        <v>15</v>
      </c>
      <c r="C226" s="1012"/>
      <c r="D226" s="1012"/>
      <c r="E226" s="1012"/>
      <c r="F226" s="1012"/>
      <c r="G226" s="1012"/>
      <c r="H226" s="1013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3">
      <c r="B227" s="122">
        <v>16</v>
      </c>
      <c r="C227" s="1012"/>
      <c r="D227" s="1012"/>
      <c r="E227" s="1012"/>
      <c r="F227" s="1012"/>
      <c r="G227" s="1012"/>
      <c r="H227" s="1013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3">
      <c r="B228" s="122">
        <v>17</v>
      </c>
      <c r="C228" s="1012"/>
      <c r="D228" s="1012"/>
      <c r="E228" s="1012"/>
      <c r="F228" s="1012"/>
      <c r="G228" s="1012"/>
      <c r="H228" s="1013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3">
      <c r="B229" s="122">
        <v>18</v>
      </c>
      <c r="C229" s="1012"/>
      <c r="D229" s="1012"/>
      <c r="E229" s="1012"/>
      <c r="F229" s="1012"/>
      <c r="G229" s="1012"/>
      <c r="H229" s="1013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3">
      <c r="B230" s="122">
        <v>19</v>
      </c>
      <c r="C230" s="1012"/>
      <c r="D230" s="1012"/>
      <c r="E230" s="1012"/>
      <c r="F230" s="1012"/>
      <c r="G230" s="1012"/>
      <c r="H230" s="1013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3">
      <c r="B231" s="122">
        <v>20</v>
      </c>
      <c r="C231" s="1012"/>
      <c r="D231" s="1012"/>
      <c r="E231" s="1012"/>
      <c r="F231" s="1012"/>
      <c r="G231" s="1012"/>
      <c r="H231" s="1013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3">
      <c r="B232" s="122">
        <v>21</v>
      </c>
      <c r="C232" s="1012"/>
      <c r="D232" s="1012"/>
      <c r="E232" s="1012"/>
      <c r="F232" s="1012"/>
      <c r="G232" s="1012"/>
      <c r="H232" s="1013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3">
      <c r="B233" s="122">
        <v>22</v>
      </c>
      <c r="C233" s="1012"/>
      <c r="D233" s="1012"/>
      <c r="E233" s="1012"/>
      <c r="F233" s="1012"/>
      <c r="G233" s="1012"/>
      <c r="H233" s="1013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3">
      <c r="B234" s="122">
        <v>23</v>
      </c>
      <c r="C234" s="1012"/>
      <c r="D234" s="1012"/>
      <c r="E234" s="1012"/>
      <c r="F234" s="1012"/>
      <c r="G234" s="1012"/>
      <c r="H234" s="1013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3">
      <c r="B235" s="122">
        <v>24</v>
      </c>
      <c r="C235" s="1012"/>
      <c r="D235" s="1012"/>
      <c r="E235" s="1012"/>
      <c r="F235" s="1012"/>
      <c r="G235" s="1012"/>
      <c r="H235" s="1013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3">
      <c r="B236" s="122">
        <v>25</v>
      </c>
      <c r="C236" s="1012"/>
      <c r="D236" s="1012"/>
      <c r="E236" s="1012"/>
      <c r="F236" s="1012"/>
      <c r="G236" s="1012"/>
      <c r="H236" s="1013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3">
      <c r="B237" s="122">
        <v>26</v>
      </c>
      <c r="C237" s="1012"/>
      <c r="D237" s="1012"/>
      <c r="E237" s="1012"/>
      <c r="F237" s="1012"/>
      <c r="G237" s="1012"/>
      <c r="H237" s="1013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3">
      <c r="B238" s="122">
        <v>27</v>
      </c>
      <c r="C238" s="1012"/>
      <c r="D238" s="1012"/>
      <c r="E238" s="1012"/>
      <c r="F238" s="1012"/>
      <c r="G238" s="1012"/>
      <c r="H238" s="1013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3">
      <c r="B239" s="122">
        <v>28</v>
      </c>
      <c r="C239" s="1012"/>
      <c r="D239" s="1012"/>
      <c r="E239" s="1012"/>
      <c r="F239" s="1012"/>
      <c r="G239" s="1012"/>
      <c r="H239" s="1013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3">
      <c r="B240" s="122">
        <v>29</v>
      </c>
      <c r="C240" s="1012"/>
      <c r="D240" s="1012"/>
      <c r="E240" s="1012"/>
      <c r="F240" s="1012"/>
      <c r="G240" s="1012"/>
      <c r="H240" s="1013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3">
      <c r="B241" s="122">
        <v>30</v>
      </c>
      <c r="C241" s="1012"/>
      <c r="D241" s="1012"/>
      <c r="E241" s="1012"/>
      <c r="F241" s="1012"/>
      <c r="G241" s="1012"/>
      <c r="H241" s="1013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3">
      <c r="B242" s="122">
        <v>31</v>
      </c>
      <c r="C242" s="1012"/>
      <c r="D242" s="1012"/>
      <c r="E242" s="1012"/>
      <c r="F242" s="1012"/>
      <c r="G242" s="1012"/>
      <c r="H242" s="1013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3">
      <c r="B243" s="122">
        <v>32</v>
      </c>
      <c r="C243" s="1012"/>
      <c r="D243" s="1012"/>
      <c r="E243" s="1012"/>
      <c r="F243" s="1012"/>
      <c r="G243" s="1012"/>
      <c r="H243" s="1013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3">
      <c r="B244" s="122">
        <v>33</v>
      </c>
      <c r="C244" s="1012"/>
      <c r="D244" s="1012"/>
      <c r="E244" s="1012"/>
      <c r="F244" s="1012"/>
      <c r="G244" s="1012"/>
      <c r="H244" s="1013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3">
      <c r="B245" s="122">
        <v>34</v>
      </c>
      <c r="C245" s="1012"/>
      <c r="D245" s="1012"/>
      <c r="E245" s="1012"/>
      <c r="F245" s="1012"/>
      <c r="G245" s="1012"/>
      <c r="H245" s="1013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3">
      <c r="B246" s="122">
        <v>35</v>
      </c>
      <c r="C246" s="1012"/>
      <c r="D246" s="1012"/>
      <c r="E246" s="1012"/>
      <c r="F246" s="1012"/>
      <c r="G246" s="1012"/>
      <c r="H246" s="1013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3">
      <c r="B247" s="122">
        <v>36</v>
      </c>
      <c r="C247" s="1012"/>
      <c r="D247" s="1012"/>
      <c r="E247" s="1012"/>
      <c r="F247" s="1012"/>
      <c r="G247" s="1012"/>
      <c r="H247" s="1013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3">
      <c r="B248" s="122">
        <v>37</v>
      </c>
      <c r="C248" s="1012"/>
      <c r="D248" s="1012"/>
      <c r="E248" s="1012"/>
      <c r="F248" s="1012"/>
      <c r="G248" s="1012"/>
      <c r="H248" s="1013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3">
      <c r="B249" s="122">
        <v>38</v>
      </c>
      <c r="C249" s="1012"/>
      <c r="D249" s="1012"/>
      <c r="E249" s="1012"/>
      <c r="F249" s="1012"/>
      <c r="G249" s="1012"/>
      <c r="H249" s="1013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3">
      <c r="B250" s="122">
        <v>39</v>
      </c>
      <c r="C250" s="1012"/>
      <c r="D250" s="1012"/>
      <c r="E250" s="1012"/>
      <c r="F250" s="1012"/>
      <c r="G250" s="1012"/>
      <c r="H250" s="1013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3">
      <c r="B251" s="122">
        <v>40</v>
      </c>
      <c r="C251" s="1012"/>
      <c r="D251" s="1012"/>
      <c r="E251" s="1012"/>
      <c r="F251" s="1012"/>
      <c r="G251" s="1012"/>
      <c r="H251" s="1013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3">
      <c r="B252" s="122">
        <v>41</v>
      </c>
      <c r="C252" s="1012"/>
      <c r="D252" s="1012"/>
      <c r="E252" s="1012"/>
      <c r="F252" s="1012"/>
      <c r="G252" s="1012"/>
      <c r="H252" s="1013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3">
      <c r="B253" s="122">
        <v>42</v>
      </c>
      <c r="C253" s="1012"/>
      <c r="D253" s="1012"/>
      <c r="E253" s="1012"/>
      <c r="F253" s="1012"/>
      <c r="G253" s="1012"/>
      <c r="H253" s="1013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3">
      <c r="B254" s="122">
        <v>43</v>
      </c>
      <c r="C254" s="1012"/>
      <c r="D254" s="1012"/>
      <c r="E254" s="1012"/>
      <c r="F254" s="1012"/>
      <c r="G254" s="1012"/>
      <c r="H254" s="1013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3">
      <c r="B255" s="122">
        <v>44</v>
      </c>
      <c r="C255" s="1012"/>
      <c r="D255" s="1012"/>
      <c r="E255" s="1012"/>
      <c r="F255" s="1012"/>
      <c r="G255" s="1012"/>
      <c r="H255" s="1013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3">
      <c r="B256" s="122">
        <v>45</v>
      </c>
      <c r="C256" s="1012"/>
      <c r="D256" s="1012"/>
      <c r="E256" s="1012"/>
      <c r="F256" s="1012"/>
      <c r="G256" s="1012"/>
      <c r="H256" s="1013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3">
      <c r="B257" s="122">
        <v>46</v>
      </c>
      <c r="C257" s="1012"/>
      <c r="D257" s="1012"/>
      <c r="E257" s="1012"/>
      <c r="F257" s="1012"/>
      <c r="G257" s="1012"/>
      <c r="H257" s="1013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3">
      <c r="B258" s="122">
        <v>47</v>
      </c>
      <c r="C258" s="1012"/>
      <c r="D258" s="1012"/>
      <c r="E258" s="1012"/>
      <c r="F258" s="1012"/>
      <c r="G258" s="1012"/>
      <c r="H258" s="1013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3">
      <c r="B259" s="122">
        <v>48</v>
      </c>
      <c r="C259" s="1012"/>
      <c r="D259" s="1012"/>
      <c r="E259" s="1012"/>
      <c r="F259" s="1012"/>
      <c r="G259" s="1012"/>
      <c r="H259" s="1013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3">
      <c r="B260" s="122">
        <v>49</v>
      </c>
      <c r="C260" s="1012"/>
      <c r="D260" s="1012"/>
      <c r="E260" s="1012"/>
      <c r="F260" s="1012"/>
      <c r="G260" s="1012"/>
      <c r="H260" s="1013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3">
      <c r="B261" s="122">
        <v>50</v>
      </c>
      <c r="C261" s="1012"/>
      <c r="D261" s="1012"/>
      <c r="E261" s="1012"/>
      <c r="F261" s="1012"/>
      <c r="G261" s="1012"/>
      <c r="H261" s="1013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3">
      <c r="B262" s="1040" t="s">
        <v>682</v>
      </c>
      <c r="C262" s="1040"/>
      <c r="D262" s="1040"/>
      <c r="E262" s="1040"/>
      <c r="F262" s="1040"/>
      <c r="G262" s="1040"/>
      <c r="H262" s="1040"/>
      <c r="I262" s="1040"/>
      <c r="J262" s="1040"/>
      <c r="K262" s="1040"/>
      <c r="L262" s="1040"/>
      <c r="M262" s="481"/>
      <c r="N262" s="481"/>
      <c r="O262" s="482"/>
      <c r="P262" s="481"/>
      <c r="Q262" s="481"/>
      <c r="R262" s="482"/>
    </row>
    <row r="263" spans="2:18" x14ac:dyDescent="0.3">
      <c r="B263" s="1041" t="s">
        <v>233</v>
      </c>
      <c r="C263" s="1041"/>
      <c r="D263" s="1041"/>
      <c r="E263" s="1041"/>
      <c r="F263" s="1041"/>
      <c r="G263" s="1041"/>
      <c r="H263" s="1041"/>
      <c r="I263" s="1041"/>
      <c r="J263" s="1041"/>
      <c r="K263" s="1041"/>
      <c r="L263" s="1041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3">
      <c r="B264" s="1008" t="s">
        <v>234</v>
      </c>
      <c r="C264" s="1009"/>
      <c r="D264" s="1009"/>
      <c r="E264" s="1009"/>
      <c r="F264" s="1009"/>
      <c r="G264" s="1009"/>
      <c r="H264" s="1010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3">
      <c r="B265" s="122">
        <v>1</v>
      </c>
      <c r="C265" s="1012"/>
      <c r="D265" s="1012"/>
      <c r="E265" s="1012"/>
      <c r="F265" s="1012"/>
      <c r="G265" s="1012"/>
      <c r="H265" s="1013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3">
      <c r="B266" s="122">
        <v>2</v>
      </c>
      <c r="C266" s="1012"/>
      <c r="D266" s="1012"/>
      <c r="E266" s="1012"/>
      <c r="F266" s="1012"/>
      <c r="G266" s="1012"/>
      <c r="H266" s="1013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3">
      <c r="B267" s="122">
        <v>3</v>
      </c>
      <c r="C267" s="1012"/>
      <c r="D267" s="1012"/>
      <c r="E267" s="1012"/>
      <c r="F267" s="1012"/>
      <c r="G267" s="1012"/>
      <c r="H267" s="1013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3">
      <c r="B268" s="122">
        <v>4</v>
      </c>
      <c r="C268" s="1012"/>
      <c r="D268" s="1012"/>
      <c r="E268" s="1012"/>
      <c r="F268" s="1012"/>
      <c r="G268" s="1012"/>
      <c r="H268" s="1013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3">
      <c r="B269" s="122">
        <v>5</v>
      </c>
      <c r="C269" s="1012"/>
      <c r="D269" s="1012"/>
      <c r="E269" s="1012"/>
      <c r="F269" s="1012"/>
      <c r="G269" s="1012"/>
      <c r="H269" s="1013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3">
      <c r="B270" s="122">
        <v>6</v>
      </c>
      <c r="C270" s="1012"/>
      <c r="D270" s="1012"/>
      <c r="E270" s="1012"/>
      <c r="F270" s="1012"/>
      <c r="G270" s="1012"/>
      <c r="H270" s="1013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3">
      <c r="B271" s="122">
        <v>7</v>
      </c>
      <c r="C271" s="1012"/>
      <c r="D271" s="1012"/>
      <c r="E271" s="1012"/>
      <c r="F271" s="1012"/>
      <c r="G271" s="1012"/>
      <c r="H271" s="1013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3">
      <c r="B272" s="122">
        <v>8</v>
      </c>
      <c r="C272" s="1012"/>
      <c r="D272" s="1012"/>
      <c r="E272" s="1012"/>
      <c r="F272" s="1012"/>
      <c r="G272" s="1012"/>
      <c r="H272" s="1013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3">
      <c r="B273" s="122">
        <v>9</v>
      </c>
      <c r="C273" s="1012"/>
      <c r="D273" s="1012"/>
      <c r="E273" s="1012"/>
      <c r="F273" s="1012"/>
      <c r="G273" s="1012"/>
      <c r="H273" s="1013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3">
      <c r="B274" s="122">
        <v>10</v>
      </c>
      <c r="C274" s="1012"/>
      <c r="D274" s="1012"/>
      <c r="E274" s="1012"/>
      <c r="F274" s="1012"/>
      <c r="G274" s="1012"/>
      <c r="H274" s="1013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3">
      <c r="B275" s="122">
        <v>11</v>
      </c>
      <c r="C275" s="1012"/>
      <c r="D275" s="1012"/>
      <c r="E275" s="1012"/>
      <c r="F275" s="1012"/>
      <c r="G275" s="1012"/>
      <c r="H275" s="1013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3">
      <c r="B276" s="122">
        <v>12</v>
      </c>
      <c r="C276" s="1012"/>
      <c r="D276" s="1012"/>
      <c r="E276" s="1012"/>
      <c r="F276" s="1012"/>
      <c r="G276" s="1012"/>
      <c r="H276" s="1013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3">
      <c r="B277" s="122">
        <v>13</v>
      </c>
      <c r="C277" s="1012"/>
      <c r="D277" s="1012"/>
      <c r="E277" s="1012"/>
      <c r="F277" s="1012"/>
      <c r="G277" s="1012"/>
      <c r="H277" s="1013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3">
      <c r="B278" s="122">
        <v>14</v>
      </c>
      <c r="C278" s="1012"/>
      <c r="D278" s="1012"/>
      <c r="E278" s="1012"/>
      <c r="F278" s="1012"/>
      <c r="G278" s="1012"/>
      <c r="H278" s="1013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3">
      <c r="B279" s="122">
        <v>15</v>
      </c>
      <c r="C279" s="1012"/>
      <c r="D279" s="1012"/>
      <c r="E279" s="1012"/>
      <c r="F279" s="1012"/>
      <c r="G279" s="1012"/>
      <c r="H279" s="1013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3">
      <c r="B280" s="122">
        <v>16</v>
      </c>
      <c r="C280" s="1012"/>
      <c r="D280" s="1012"/>
      <c r="E280" s="1012"/>
      <c r="F280" s="1012"/>
      <c r="G280" s="1012"/>
      <c r="H280" s="1013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3">
      <c r="B281" s="122">
        <v>17</v>
      </c>
      <c r="C281" s="1012"/>
      <c r="D281" s="1012"/>
      <c r="E281" s="1012"/>
      <c r="F281" s="1012"/>
      <c r="G281" s="1012"/>
      <c r="H281" s="1013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3">
      <c r="B282" s="122">
        <v>18</v>
      </c>
      <c r="C282" s="1012"/>
      <c r="D282" s="1012"/>
      <c r="E282" s="1012"/>
      <c r="F282" s="1012"/>
      <c r="G282" s="1012"/>
      <c r="H282" s="1013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3">
      <c r="B283" s="122">
        <v>19</v>
      </c>
      <c r="C283" s="1012"/>
      <c r="D283" s="1012"/>
      <c r="E283" s="1012"/>
      <c r="F283" s="1012"/>
      <c r="G283" s="1012"/>
      <c r="H283" s="1013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3">
      <c r="B284" s="122">
        <v>20</v>
      </c>
      <c r="C284" s="1012"/>
      <c r="D284" s="1012"/>
      <c r="E284" s="1012"/>
      <c r="F284" s="1012"/>
      <c r="G284" s="1012"/>
      <c r="H284" s="1013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3">
      <c r="B285" s="1041" t="s">
        <v>242</v>
      </c>
      <c r="C285" s="1041"/>
      <c r="D285" s="1041"/>
      <c r="E285" s="1041"/>
      <c r="F285" s="1041"/>
      <c r="G285" s="1041"/>
      <c r="H285" s="1041"/>
      <c r="I285" s="1041"/>
      <c r="J285" s="1041"/>
      <c r="K285" s="1041"/>
      <c r="L285" s="1041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3">
      <c r="B286" s="1008" t="s">
        <v>234</v>
      </c>
      <c r="C286" s="1009"/>
      <c r="D286" s="1009"/>
      <c r="E286" s="1009"/>
      <c r="F286" s="1009"/>
      <c r="G286" s="1009"/>
      <c r="H286" s="1010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3">
      <c r="B287" s="122">
        <v>1</v>
      </c>
      <c r="C287" s="1012"/>
      <c r="D287" s="1012"/>
      <c r="E287" s="1012"/>
      <c r="F287" s="1012"/>
      <c r="G287" s="1012"/>
      <c r="H287" s="1013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3">
      <c r="B288" s="122">
        <v>2</v>
      </c>
      <c r="C288" s="1012"/>
      <c r="D288" s="1012"/>
      <c r="E288" s="1012"/>
      <c r="F288" s="1012"/>
      <c r="G288" s="1012"/>
      <c r="H288" s="1013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3">
      <c r="B289" s="122">
        <v>3</v>
      </c>
      <c r="C289" s="1012"/>
      <c r="D289" s="1012"/>
      <c r="E289" s="1012"/>
      <c r="F289" s="1012"/>
      <c r="G289" s="1012"/>
      <c r="H289" s="1013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3">
      <c r="B290" s="122">
        <v>4</v>
      </c>
      <c r="C290" s="1012"/>
      <c r="D290" s="1012"/>
      <c r="E290" s="1012"/>
      <c r="F290" s="1012"/>
      <c r="G290" s="1012"/>
      <c r="H290" s="1013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3">
      <c r="B291" s="122">
        <v>5</v>
      </c>
      <c r="C291" s="1012"/>
      <c r="D291" s="1012"/>
      <c r="E291" s="1012"/>
      <c r="F291" s="1012"/>
      <c r="G291" s="1012"/>
      <c r="H291" s="1013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3">
      <c r="B292" s="122">
        <v>6</v>
      </c>
      <c r="C292" s="1012"/>
      <c r="D292" s="1012"/>
      <c r="E292" s="1012"/>
      <c r="F292" s="1012"/>
      <c r="G292" s="1012"/>
      <c r="H292" s="1013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3">
      <c r="B293" s="122">
        <v>7</v>
      </c>
      <c r="C293" s="1012"/>
      <c r="D293" s="1012"/>
      <c r="E293" s="1012"/>
      <c r="F293" s="1012"/>
      <c r="G293" s="1012"/>
      <c r="H293" s="1013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3">
      <c r="B294" s="122">
        <v>8</v>
      </c>
      <c r="C294" s="1012"/>
      <c r="D294" s="1012"/>
      <c r="E294" s="1012"/>
      <c r="F294" s="1012"/>
      <c r="G294" s="1012"/>
      <c r="H294" s="1013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3">
      <c r="B295" s="122">
        <v>9</v>
      </c>
      <c r="C295" s="1012"/>
      <c r="D295" s="1012"/>
      <c r="E295" s="1012"/>
      <c r="F295" s="1012"/>
      <c r="G295" s="1012"/>
      <c r="H295" s="1013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3">
      <c r="B296" s="122">
        <v>10</v>
      </c>
      <c r="C296" s="1012"/>
      <c r="D296" s="1012"/>
      <c r="E296" s="1012"/>
      <c r="F296" s="1012"/>
      <c r="G296" s="1012"/>
      <c r="H296" s="1013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3">
      <c r="B297" s="122">
        <v>11</v>
      </c>
      <c r="C297" s="1012"/>
      <c r="D297" s="1012"/>
      <c r="E297" s="1012"/>
      <c r="F297" s="1012"/>
      <c r="G297" s="1012"/>
      <c r="H297" s="1013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3">
      <c r="B298" s="122">
        <v>12</v>
      </c>
      <c r="C298" s="1012"/>
      <c r="D298" s="1012"/>
      <c r="E298" s="1012"/>
      <c r="F298" s="1012"/>
      <c r="G298" s="1012"/>
      <c r="H298" s="1013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3">
      <c r="B299" s="122">
        <v>13</v>
      </c>
      <c r="C299" s="1012"/>
      <c r="D299" s="1012"/>
      <c r="E299" s="1012"/>
      <c r="F299" s="1012"/>
      <c r="G299" s="1012"/>
      <c r="H299" s="1013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3">
      <c r="B300" s="122">
        <v>14</v>
      </c>
      <c r="C300" s="1012"/>
      <c r="D300" s="1012"/>
      <c r="E300" s="1012"/>
      <c r="F300" s="1012"/>
      <c r="G300" s="1012"/>
      <c r="H300" s="1013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3">
      <c r="B301" s="122">
        <v>15</v>
      </c>
      <c r="C301" s="1012"/>
      <c r="D301" s="1012"/>
      <c r="E301" s="1012"/>
      <c r="F301" s="1012"/>
      <c r="G301" s="1012"/>
      <c r="H301" s="1013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3">
      <c r="B302" s="122">
        <v>16</v>
      </c>
      <c r="C302" s="1012"/>
      <c r="D302" s="1012"/>
      <c r="E302" s="1012"/>
      <c r="F302" s="1012"/>
      <c r="G302" s="1012"/>
      <c r="H302" s="1013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3">
      <c r="B303" s="122">
        <v>17</v>
      </c>
      <c r="C303" s="1012"/>
      <c r="D303" s="1012"/>
      <c r="E303" s="1012"/>
      <c r="F303" s="1012"/>
      <c r="G303" s="1012"/>
      <c r="H303" s="1013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3">
      <c r="B304" s="122">
        <v>18</v>
      </c>
      <c r="C304" s="1012"/>
      <c r="D304" s="1012"/>
      <c r="E304" s="1012"/>
      <c r="F304" s="1012"/>
      <c r="G304" s="1012"/>
      <c r="H304" s="1013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3">
      <c r="B305" s="122">
        <v>19</v>
      </c>
      <c r="C305" s="1012"/>
      <c r="D305" s="1012"/>
      <c r="E305" s="1012"/>
      <c r="F305" s="1012"/>
      <c r="G305" s="1012"/>
      <c r="H305" s="1013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3">
      <c r="B306" s="122">
        <v>20</v>
      </c>
      <c r="C306" s="1012"/>
      <c r="D306" s="1012"/>
      <c r="E306" s="1012"/>
      <c r="F306" s="1012"/>
      <c r="G306" s="1012"/>
      <c r="H306" s="1013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3">
      <c r="B307" s="1040" t="s">
        <v>683</v>
      </c>
      <c r="C307" s="1040"/>
      <c r="D307" s="1040"/>
      <c r="E307" s="1040"/>
      <c r="F307" s="1040"/>
      <c r="G307" s="1040"/>
      <c r="H307" s="1040"/>
      <c r="I307" s="1040"/>
      <c r="J307" s="1040"/>
      <c r="K307" s="1040"/>
      <c r="L307" s="1040"/>
      <c r="M307" s="481"/>
      <c r="N307" s="481"/>
      <c r="O307" s="482"/>
      <c r="P307" s="481"/>
      <c r="Q307" s="481"/>
      <c r="R307" s="482"/>
    </row>
    <row r="308" spans="2:18" x14ac:dyDescent="0.3">
      <c r="B308" s="1041" t="s">
        <v>233</v>
      </c>
      <c r="C308" s="1041"/>
      <c r="D308" s="1041"/>
      <c r="E308" s="1041"/>
      <c r="F308" s="1041"/>
      <c r="G308" s="1041"/>
      <c r="H308" s="1041"/>
      <c r="I308" s="1041"/>
      <c r="J308" s="1041"/>
      <c r="K308" s="1041"/>
      <c r="L308" s="1041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3">
      <c r="B309" s="1008" t="s">
        <v>234</v>
      </c>
      <c r="C309" s="1009"/>
      <c r="D309" s="1009"/>
      <c r="E309" s="1009"/>
      <c r="F309" s="1009"/>
      <c r="G309" s="1009"/>
      <c r="H309" s="1010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3">
      <c r="B310" s="122">
        <v>1</v>
      </c>
      <c r="C310" s="1012"/>
      <c r="D310" s="1012"/>
      <c r="E310" s="1012"/>
      <c r="F310" s="1012"/>
      <c r="G310" s="1012"/>
      <c r="H310" s="1013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3">
      <c r="B311" s="122">
        <v>2</v>
      </c>
      <c r="C311" s="1012"/>
      <c r="D311" s="1012"/>
      <c r="E311" s="1012"/>
      <c r="F311" s="1012"/>
      <c r="G311" s="1012"/>
      <c r="H311" s="1013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3">
      <c r="B312" s="122">
        <v>3</v>
      </c>
      <c r="C312" s="1012"/>
      <c r="D312" s="1012"/>
      <c r="E312" s="1012"/>
      <c r="F312" s="1012"/>
      <c r="G312" s="1012"/>
      <c r="H312" s="1013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3">
      <c r="B313" s="122">
        <v>4</v>
      </c>
      <c r="C313" s="1012"/>
      <c r="D313" s="1012"/>
      <c r="E313" s="1012"/>
      <c r="F313" s="1012"/>
      <c r="G313" s="1012"/>
      <c r="H313" s="1013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3">
      <c r="B314" s="122">
        <v>5</v>
      </c>
      <c r="C314" s="1012"/>
      <c r="D314" s="1012"/>
      <c r="E314" s="1012"/>
      <c r="F314" s="1012"/>
      <c r="G314" s="1012"/>
      <c r="H314" s="1013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3">
      <c r="B315" s="122">
        <v>6</v>
      </c>
      <c r="C315" s="1012"/>
      <c r="D315" s="1012"/>
      <c r="E315" s="1012"/>
      <c r="F315" s="1012"/>
      <c r="G315" s="1012"/>
      <c r="H315" s="1013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3">
      <c r="B316" s="122">
        <v>7</v>
      </c>
      <c r="C316" s="1012"/>
      <c r="D316" s="1012"/>
      <c r="E316" s="1012"/>
      <c r="F316" s="1012"/>
      <c r="G316" s="1012"/>
      <c r="H316" s="1013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3">
      <c r="B317" s="122">
        <v>8</v>
      </c>
      <c r="C317" s="1012"/>
      <c r="D317" s="1012"/>
      <c r="E317" s="1012"/>
      <c r="F317" s="1012"/>
      <c r="G317" s="1012"/>
      <c r="H317" s="1013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3">
      <c r="B318" s="122">
        <v>9</v>
      </c>
      <c r="C318" s="1012"/>
      <c r="D318" s="1012"/>
      <c r="E318" s="1012"/>
      <c r="F318" s="1012"/>
      <c r="G318" s="1012"/>
      <c r="H318" s="1013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3">
      <c r="B319" s="122">
        <v>10</v>
      </c>
      <c r="C319" s="1012"/>
      <c r="D319" s="1012"/>
      <c r="E319" s="1012"/>
      <c r="F319" s="1012"/>
      <c r="G319" s="1012"/>
      <c r="H319" s="1013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3">
      <c r="B320" s="1041" t="s">
        <v>242</v>
      </c>
      <c r="C320" s="1041"/>
      <c r="D320" s="1041"/>
      <c r="E320" s="1041"/>
      <c r="F320" s="1041"/>
      <c r="G320" s="1041"/>
      <c r="H320" s="1041"/>
      <c r="I320" s="1041"/>
      <c r="J320" s="1041"/>
      <c r="K320" s="1041"/>
      <c r="L320" s="1041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3">
      <c r="B321" s="1008" t="s">
        <v>234</v>
      </c>
      <c r="C321" s="1009"/>
      <c r="D321" s="1009"/>
      <c r="E321" s="1009"/>
      <c r="F321" s="1009"/>
      <c r="G321" s="1009"/>
      <c r="H321" s="1010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3">
      <c r="B322" s="122">
        <v>1</v>
      </c>
      <c r="C322" s="1012"/>
      <c r="D322" s="1012"/>
      <c r="E322" s="1012"/>
      <c r="F322" s="1012"/>
      <c r="G322" s="1012"/>
      <c r="H322" s="1013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3">
      <c r="B323" s="122">
        <v>2</v>
      </c>
      <c r="C323" s="1012"/>
      <c r="D323" s="1012"/>
      <c r="E323" s="1012"/>
      <c r="F323" s="1012"/>
      <c r="G323" s="1012"/>
      <c r="H323" s="1013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3">
      <c r="B324" s="122">
        <v>3</v>
      </c>
      <c r="C324" s="1012"/>
      <c r="D324" s="1012"/>
      <c r="E324" s="1012"/>
      <c r="F324" s="1012"/>
      <c r="G324" s="1012"/>
      <c r="H324" s="1013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3">
      <c r="B325" s="122">
        <v>4</v>
      </c>
      <c r="C325" s="1012"/>
      <c r="D325" s="1012"/>
      <c r="E325" s="1012"/>
      <c r="F325" s="1012"/>
      <c r="G325" s="1012"/>
      <c r="H325" s="1013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3">
      <c r="B326" s="122">
        <v>5</v>
      </c>
      <c r="C326" s="1012"/>
      <c r="D326" s="1012"/>
      <c r="E326" s="1012"/>
      <c r="F326" s="1012"/>
      <c r="G326" s="1012"/>
      <c r="H326" s="1013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3">
      <c r="B327" s="122">
        <v>6</v>
      </c>
      <c r="C327" s="1012"/>
      <c r="D327" s="1012"/>
      <c r="E327" s="1012"/>
      <c r="F327" s="1012"/>
      <c r="G327" s="1012"/>
      <c r="H327" s="1013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3">
      <c r="B328" s="122">
        <v>7</v>
      </c>
      <c r="C328" s="1012"/>
      <c r="D328" s="1012"/>
      <c r="E328" s="1012"/>
      <c r="F328" s="1012"/>
      <c r="G328" s="1012"/>
      <c r="H328" s="1013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3">
      <c r="B329" s="122">
        <v>8</v>
      </c>
      <c r="C329" s="1012"/>
      <c r="D329" s="1012"/>
      <c r="E329" s="1012"/>
      <c r="F329" s="1012"/>
      <c r="G329" s="1012"/>
      <c r="H329" s="1013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3">
      <c r="B330" s="122">
        <v>9</v>
      </c>
      <c r="C330" s="1012"/>
      <c r="D330" s="1012"/>
      <c r="E330" s="1012"/>
      <c r="F330" s="1012"/>
      <c r="G330" s="1012"/>
      <c r="H330" s="1013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3">
      <c r="B331" s="122">
        <v>10</v>
      </c>
      <c r="C331" s="1012"/>
      <c r="D331" s="1012"/>
      <c r="E331" s="1012"/>
      <c r="F331" s="1012"/>
      <c r="G331" s="1012"/>
      <c r="H331" s="1013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3">
      <c r="B332" s="1040" t="s">
        <v>687</v>
      </c>
      <c r="C332" s="1040"/>
      <c r="D332" s="1040"/>
      <c r="E332" s="1040"/>
      <c r="F332" s="1040"/>
      <c r="G332" s="1040"/>
      <c r="H332" s="1040"/>
      <c r="I332" s="1040"/>
      <c r="J332" s="1040"/>
      <c r="K332" s="1040"/>
      <c r="L332" s="1040"/>
      <c r="M332" s="481"/>
      <c r="N332" s="481"/>
      <c r="O332" s="482"/>
      <c r="P332" s="481"/>
      <c r="Q332" s="481"/>
      <c r="R332" s="482"/>
    </row>
    <row r="333" spans="2:18" x14ac:dyDescent="0.3">
      <c r="B333" s="1041" t="s">
        <v>233</v>
      </c>
      <c r="C333" s="1041"/>
      <c r="D333" s="1041"/>
      <c r="E333" s="1041"/>
      <c r="F333" s="1041"/>
      <c r="G333" s="1041"/>
      <c r="H333" s="1041"/>
      <c r="I333" s="1041"/>
      <c r="J333" s="1041"/>
      <c r="K333" s="1041"/>
      <c r="L333" s="1041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3">
      <c r="B334" s="1008" t="s">
        <v>234</v>
      </c>
      <c r="C334" s="1009"/>
      <c r="D334" s="1009"/>
      <c r="E334" s="1009"/>
      <c r="F334" s="1009"/>
      <c r="G334" s="1009"/>
      <c r="H334" s="1010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3">
      <c r="B335" s="122">
        <v>1</v>
      </c>
      <c r="C335" s="1012"/>
      <c r="D335" s="1012"/>
      <c r="E335" s="1012"/>
      <c r="F335" s="1012"/>
      <c r="G335" s="1012"/>
      <c r="H335" s="1013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3">
      <c r="B336" s="122">
        <v>2</v>
      </c>
      <c r="C336" s="1012"/>
      <c r="D336" s="1012"/>
      <c r="E336" s="1012"/>
      <c r="F336" s="1012"/>
      <c r="G336" s="1012"/>
      <c r="H336" s="1013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3">
      <c r="B337" s="122">
        <v>3</v>
      </c>
      <c r="C337" s="1012"/>
      <c r="D337" s="1012"/>
      <c r="E337" s="1012"/>
      <c r="F337" s="1012"/>
      <c r="G337" s="1012"/>
      <c r="H337" s="1013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3">
      <c r="B338" s="122">
        <v>4</v>
      </c>
      <c r="C338" s="1012"/>
      <c r="D338" s="1012"/>
      <c r="E338" s="1012"/>
      <c r="F338" s="1012"/>
      <c r="G338" s="1012"/>
      <c r="H338" s="1013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3">
      <c r="B339" s="122">
        <v>5</v>
      </c>
      <c r="C339" s="1012"/>
      <c r="D339" s="1012"/>
      <c r="E339" s="1012"/>
      <c r="F339" s="1012"/>
      <c r="G339" s="1012"/>
      <c r="H339" s="1013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3">
      <c r="B340" s="122">
        <v>6</v>
      </c>
      <c r="C340" s="1012"/>
      <c r="D340" s="1012"/>
      <c r="E340" s="1012"/>
      <c r="F340" s="1012"/>
      <c r="G340" s="1012"/>
      <c r="H340" s="1013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3">
      <c r="B341" s="122">
        <v>7</v>
      </c>
      <c r="C341" s="1012"/>
      <c r="D341" s="1012"/>
      <c r="E341" s="1012"/>
      <c r="F341" s="1012"/>
      <c r="G341" s="1012"/>
      <c r="H341" s="1013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3">
      <c r="B342" s="122">
        <v>8</v>
      </c>
      <c r="C342" s="1012"/>
      <c r="D342" s="1012"/>
      <c r="E342" s="1012"/>
      <c r="F342" s="1012"/>
      <c r="G342" s="1012"/>
      <c r="H342" s="1013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3">
      <c r="B343" s="122">
        <v>9</v>
      </c>
      <c r="C343" s="1012"/>
      <c r="D343" s="1012"/>
      <c r="E343" s="1012"/>
      <c r="F343" s="1012"/>
      <c r="G343" s="1012"/>
      <c r="H343" s="1013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3">
      <c r="B344" s="122">
        <v>10</v>
      </c>
      <c r="C344" s="1012"/>
      <c r="D344" s="1012"/>
      <c r="E344" s="1012"/>
      <c r="F344" s="1012"/>
      <c r="G344" s="1012"/>
      <c r="H344" s="1013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3">
      <c r="B345" s="122">
        <v>11</v>
      </c>
      <c r="C345" s="1012"/>
      <c r="D345" s="1012"/>
      <c r="E345" s="1012"/>
      <c r="F345" s="1012"/>
      <c r="G345" s="1012"/>
      <c r="H345" s="1013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3">
      <c r="B346" s="122">
        <v>12</v>
      </c>
      <c r="C346" s="1012"/>
      <c r="D346" s="1012"/>
      <c r="E346" s="1012"/>
      <c r="F346" s="1012"/>
      <c r="G346" s="1012"/>
      <c r="H346" s="1013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3">
      <c r="B347" s="122">
        <v>13</v>
      </c>
      <c r="C347" s="1012"/>
      <c r="D347" s="1012"/>
      <c r="E347" s="1012"/>
      <c r="F347" s="1012"/>
      <c r="G347" s="1012"/>
      <c r="H347" s="1013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3">
      <c r="B348" s="122">
        <v>14</v>
      </c>
      <c r="C348" s="1012"/>
      <c r="D348" s="1012"/>
      <c r="E348" s="1012"/>
      <c r="F348" s="1012"/>
      <c r="G348" s="1012"/>
      <c r="H348" s="1013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3">
      <c r="B349" s="122">
        <v>15</v>
      </c>
      <c r="C349" s="1012"/>
      <c r="D349" s="1012"/>
      <c r="E349" s="1012"/>
      <c r="F349" s="1012"/>
      <c r="G349" s="1012"/>
      <c r="H349" s="1013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3">
      <c r="B350" s="122">
        <v>16</v>
      </c>
      <c r="C350" s="1012"/>
      <c r="D350" s="1012"/>
      <c r="E350" s="1012"/>
      <c r="F350" s="1012"/>
      <c r="G350" s="1012"/>
      <c r="H350" s="1013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3">
      <c r="B351" s="122">
        <v>17</v>
      </c>
      <c r="C351" s="1012"/>
      <c r="D351" s="1012"/>
      <c r="E351" s="1012"/>
      <c r="F351" s="1012"/>
      <c r="G351" s="1012"/>
      <c r="H351" s="1013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3">
      <c r="B352" s="122">
        <v>18</v>
      </c>
      <c r="C352" s="1012"/>
      <c r="D352" s="1012"/>
      <c r="E352" s="1012"/>
      <c r="F352" s="1012"/>
      <c r="G352" s="1012"/>
      <c r="H352" s="1013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3">
      <c r="B353" s="122">
        <v>19</v>
      </c>
      <c r="C353" s="1012"/>
      <c r="D353" s="1012"/>
      <c r="E353" s="1012"/>
      <c r="F353" s="1012"/>
      <c r="G353" s="1012"/>
      <c r="H353" s="1013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3">
      <c r="B354" s="122">
        <v>20</v>
      </c>
      <c r="C354" s="1012"/>
      <c r="D354" s="1012"/>
      <c r="E354" s="1012"/>
      <c r="F354" s="1012"/>
      <c r="G354" s="1012"/>
      <c r="H354" s="1013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3">
      <c r="B355" s="1041" t="s">
        <v>242</v>
      </c>
      <c r="C355" s="1041"/>
      <c r="D355" s="1041"/>
      <c r="E355" s="1041"/>
      <c r="F355" s="1041"/>
      <c r="G355" s="1041"/>
      <c r="H355" s="1041"/>
      <c r="I355" s="1041"/>
      <c r="J355" s="1041"/>
      <c r="K355" s="1041"/>
      <c r="L355" s="1041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3">
      <c r="B356" s="1008" t="s">
        <v>234</v>
      </c>
      <c r="C356" s="1009"/>
      <c r="D356" s="1009"/>
      <c r="E356" s="1009"/>
      <c r="F356" s="1009"/>
      <c r="G356" s="1009"/>
      <c r="H356" s="1010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3">
      <c r="B357" s="122">
        <v>1</v>
      </c>
      <c r="C357" s="1012"/>
      <c r="D357" s="1012"/>
      <c r="E357" s="1012"/>
      <c r="F357" s="1012"/>
      <c r="G357" s="1012"/>
      <c r="H357" s="1013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3">
      <c r="B358" s="122">
        <v>2</v>
      </c>
      <c r="C358" s="1012"/>
      <c r="D358" s="1012"/>
      <c r="E358" s="1012"/>
      <c r="F358" s="1012"/>
      <c r="G358" s="1012"/>
      <c r="H358" s="1013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3">
      <c r="B359" s="122">
        <v>3</v>
      </c>
      <c r="C359" s="1012"/>
      <c r="D359" s="1012"/>
      <c r="E359" s="1012"/>
      <c r="F359" s="1012"/>
      <c r="G359" s="1012"/>
      <c r="H359" s="1013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3">
      <c r="B360" s="122">
        <v>4</v>
      </c>
      <c r="C360" s="1012"/>
      <c r="D360" s="1012"/>
      <c r="E360" s="1012"/>
      <c r="F360" s="1012"/>
      <c r="G360" s="1012"/>
      <c r="H360" s="1013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3">
      <c r="B361" s="122">
        <v>5</v>
      </c>
      <c r="C361" s="1012"/>
      <c r="D361" s="1012"/>
      <c r="E361" s="1012"/>
      <c r="F361" s="1012"/>
      <c r="G361" s="1012"/>
      <c r="H361" s="1013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3">
      <c r="B362" s="122">
        <v>6</v>
      </c>
      <c r="C362" s="1012"/>
      <c r="D362" s="1012"/>
      <c r="E362" s="1012"/>
      <c r="F362" s="1012"/>
      <c r="G362" s="1012"/>
      <c r="H362" s="1013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3">
      <c r="B363" s="122">
        <v>7</v>
      </c>
      <c r="C363" s="1012"/>
      <c r="D363" s="1012"/>
      <c r="E363" s="1012"/>
      <c r="F363" s="1012"/>
      <c r="G363" s="1012"/>
      <c r="H363" s="1013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3">
      <c r="B364" s="122">
        <v>8</v>
      </c>
      <c r="C364" s="1012"/>
      <c r="D364" s="1012"/>
      <c r="E364" s="1012"/>
      <c r="F364" s="1012"/>
      <c r="G364" s="1012"/>
      <c r="H364" s="1013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3">
      <c r="B365" s="122">
        <v>9</v>
      </c>
      <c r="C365" s="1012"/>
      <c r="D365" s="1012"/>
      <c r="E365" s="1012"/>
      <c r="F365" s="1012"/>
      <c r="G365" s="1012"/>
      <c r="H365" s="1013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3">
      <c r="B366" s="122">
        <v>10</v>
      </c>
      <c r="C366" s="1012"/>
      <c r="D366" s="1012"/>
      <c r="E366" s="1012"/>
      <c r="F366" s="1012"/>
      <c r="G366" s="1012"/>
      <c r="H366" s="1013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3">
      <c r="B367" s="122">
        <v>11</v>
      </c>
      <c r="C367" s="1012"/>
      <c r="D367" s="1012"/>
      <c r="E367" s="1012"/>
      <c r="F367" s="1012"/>
      <c r="G367" s="1012"/>
      <c r="H367" s="1013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3">
      <c r="B368" s="122">
        <v>12</v>
      </c>
      <c r="C368" s="1012"/>
      <c r="D368" s="1012"/>
      <c r="E368" s="1012"/>
      <c r="F368" s="1012"/>
      <c r="G368" s="1012"/>
      <c r="H368" s="1013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3">
      <c r="B369" s="122">
        <v>13</v>
      </c>
      <c r="C369" s="1012"/>
      <c r="D369" s="1012"/>
      <c r="E369" s="1012"/>
      <c r="F369" s="1012"/>
      <c r="G369" s="1012"/>
      <c r="H369" s="1013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3">
      <c r="B370" s="122">
        <v>14</v>
      </c>
      <c r="C370" s="1012"/>
      <c r="D370" s="1012"/>
      <c r="E370" s="1012"/>
      <c r="F370" s="1012"/>
      <c r="G370" s="1012"/>
      <c r="H370" s="1013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3">
      <c r="B371" s="122">
        <v>15</v>
      </c>
      <c r="C371" s="1012"/>
      <c r="D371" s="1012"/>
      <c r="E371" s="1012"/>
      <c r="F371" s="1012"/>
      <c r="G371" s="1012"/>
      <c r="H371" s="1013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3">
      <c r="B372" s="122">
        <v>16</v>
      </c>
      <c r="C372" s="1012"/>
      <c r="D372" s="1012"/>
      <c r="E372" s="1012"/>
      <c r="F372" s="1012"/>
      <c r="G372" s="1012"/>
      <c r="H372" s="1013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3">
      <c r="B373" s="122">
        <v>17</v>
      </c>
      <c r="C373" s="1012"/>
      <c r="D373" s="1012"/>
      <c r="E373" s="1012"/>
      <c r="F373" s="1012"/>
      <c r="G373" s="1012"/>
      <c r="H373" s="1013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3">
      <c r="B374" s="122">
        <v>18</v>
      </c>
      <c r="C374" s="1012"/>
      <c r="D374" s="1012"/>
      <c r="E374" s="1012"/>
      <c r="F374" s="1012"/>
      <c r="G374" s="1012"/>
      <c r="H374" s="1013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3">
      <c r="B375" s="122">
        <v>19</v>
      </c>
      <c r="C375" s="1012"/>
      <c r="D375" s="1012"/>
      <c r="E375" s="1012"/>
      <c r="F375" s="1012"/>
      <c r="G375" s="1012"/>
      <c r="H375" s="1013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3">
      <c r="B376" s="122">
        <v>20</v>
      </c>
      <c r="C376" s="1012"/>
      <c r="D376" s="1012"/>
      <c r="E376" s="1012"/>
      <c r="F376" s="1012"/>
      <c r="G376" s="1012"/>
      <c r="H376" s="1013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3">
      <c r="B377" s="1040" t="s">
        <v>688</v>
      </c>
      <c r="C377" s="1040"/>
      <c r="D377" s="1040"/>
      <c r="E377" s="1040"/>
      <c r="F377" s="1040"/>
      <c r="G377" s="1040"/>
      <c r="H377" s="1040"/>
      <c r="I377" s="1040"/>
      <c r="J377" s="1040"/>
      <c r="K377" s="1040"/>
      <c r="L377" s="1040"/>
      <c r="M377" s="481"/>
      <c r="N377" s="481"/>
      <c r="O377" s="482"/>
      <c r="P377" s="481"/>
      <c r="Q377" s="481"/>
      <c r="R377" s="482"/>
    </row>
    <row r="378" spans="2:18" x14ac:dyDescent="0.3">
      <c r="B378" s="1041" t="s">
        <v>233</v>
      </c>
      <c r="C378" s="1041"/>
      <c r="D378" s="1041"/>
      <c r="E378" s="1041"/>
      <c r="F378" s="1041"/>
      <c r="G378" s="1041"/>
      <c r="H378" s="1041"/>
      <c r="I378" s="1041"/>
      <c r="J378" s="1041"/>
      <c r="K378" s="1041"/>
      <c r="L378" s="1041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3">
      <c r="B379" s="1008" t="s">
        <v>234</v>
      </c>
      <c r="C379" s="1009"/>
      <c r="D379" s="1009"/>
      <c r="E379" s="1009"/>
      <c r="F379" s="1009"/>
      <c r="G379" s="1009"/>
      <c r="H379" s="1010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3">
      <c r="B380" s="122">
        <v>1</v>
      </c>
      <c r="C380" s="1012"/>
      <c r="D380" s="1012"/>
      <c r="E380" s="1012"/>
      <c r="F380" s="1012"/>
      <c r="G380" s="1012"/>
      <c r="H380" s="1013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3">
      <c r="B381" s="122">
        <v>2</v>
      </c>
      <c r="C381" s="1012"/>
      <c r="D381" s="1012"/>
      <c r="E381" s="1012"/>
      <c r="F381" s="1012"/>
      <c r="G381" s="1012"/>
      <c r="H381" s="1013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3">
      <c r="B382" s="122">
        <v>3</v>
      </c>
      <c r="C382" s="1012"/>
      <c r="D382" s="1012"/>
      <c r="E382" s="1012"/>
      <c r="F382" s="1012"/>
      <c r="G382" s="1012"/>
      <c r="H382" s="1013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3">
      <c r="B383" s="122">
        <v>4</v>
      </c>
      <c r="C383" s="1012"/>
      <c r="D383" s="1012"/>
      <c r="E383" s="1012"/>
      <c r="F383" s="1012"/>
      <c r="G383" s="1012"/>
      <c r="H383" s="1013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3">
      <c r="B384" s="122">
        <v>5</v>
      </c>
      <c r="C384" s="1012"/>
      <c r="D384" s="1012"/>
      <c r="E384" s="1012"/>
      <c r="F384" s="1012"/>
      <c r="G384" s="1012"/>
      <c r="H384" s="1013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3">
      <c r="B385" s="122">
        <v>6</v>
      </c>
      <c r="C385" s="1012"/>
      <c r="D385" s="1012"/>
      <c r="E385" s="1012"/>
      <c r="F385" s="1012"/>
      <c r="G385" s="1012"/>
      <c r="H385" s="1013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3">
      <c r="B386" s="122">
        <v>7</v>
      </c>
      <c r="C386" s="1012"/>
      <c r="D386" s="1012"/>
      <c r="E386" s="1012"/>
      <c r="F386" s="1012"/>
      <c r="G386" s="1012"/>
      <c r="H386" s="1013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3">
      <c r="B387" s="122">
        <v>8</v>
      </c>
      <c r="C387" s="1012"/>
      <c r="D387" s="1012"/>
      <c r="E387" s="1012"/>
      <c r="F387" s="1012"/>
      <c r="G387" s="1012"/>
      <c r="H387" s="1013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3">
      <c r="B388" s="122">
        <v>9</v>
      </c>
      <c r="C388" s="1012"/>
      <c r="D388" s="1012"/>
      <c r="E388" s="1012"/>
      <c r="F388" s="1012"/>
      <c r="G388" s="1012"/>
      <c r="H388" s="1013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3">
      <c r="B389" s="122">
        <v>10</v>
      </c>
      <c r="C389" s="1012"/>
      <c r="D389" s="1012"/>
      <c r="E389" s="1012"/>
      <c r="F389" s="1012"/>
      <c r="G389" s="1012"/>
      <c r="H389" s="1013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3">
      <c r="B390" s="122">
        <v>11</v>
      </c>
      <c r="C390" s="1012"/>
      <c r="D390" s="1012"/>
      <c r="E390" s="1012"/>
      <c r="F390" s="1012"/>
      <c r="G390" s="1012"/>
      <c r="H390" s="1013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3">
      <c r="B391" s="122">
        <v>12</v>
      </c>
      <c r="C391" s="1012"/>
      <c r="D391" s="1012"/>
      <c r="E391" s="1012"/>
      <c r="F391" s="1012"/>
      <c r="G391" s="1012"/>
      <c r="H391" s="1013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3">
      <c r="B392" s="122">
        <v>13</v>
      </c>
      <c r="C392" s="1012"/>
      <c r="D392" s="1012"/>
      <c r="E392" s="1012"/>
      <c r="F392" s="1012"/>
      <c r="G392" s="1012"/>
      <c r="H392" s="1013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3">
      <c r="B393" s="122">
        <v>14</v>
      </c>
      <c r="C393" s="1012"/>
      <c r="D393" s="1012"/>
      <c r="E393" s="1012"/>
      <c r="F393" s="1012"/>
      <c r="G393" s="1012"/>
      <c r="H393" s="1013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3">
      <c r="B394" s="122">
        <v>15</v>
      </c>
      <c r="C394" s="1012"/>
      <c r="D394" s="1012"/>
      <c r="E394" s="1012"/>
      <c r="F394" s="1012"/>
      <c r="G394" s="1012"/>
      <c r="H394" s="1013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3">
      <c r="B395" s="122">
        <v>16</v>
      </c>
      <c r="C395" s="1012"/>
      <c r="D395" s="1012"/>
      <c r="E395" s="1012"/>
      <c r="F395" s="1012"/>
      <c r="G395" s="1012"/>
      <c r="H395" s="1013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3">
      <c r="B396" s="122">
        <v>17</v>
      </c>
      <c r="C396" s="1012"/>
      <c r="D396" s="1012"/>
      <c r="E396" s="1012"/>
      <c r="F396" s="1012"/>
      <c r="G396" s="1012"/>
      <c r="H396" s="1013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3">
      <c r="B397" s="122">
        <v>18</v>
      </c>
      <c r="C397" s="1012"/>
      <c r="D397" s="1012"/>
      <c r="E397" s="1012"/>
      <c r="F397" s="1012"/>
      <c r="G397" s="1012"/>
      <c r="H397" s="1013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3">
      <c r="B398" s="122">
        <v>19</v>
      </c>
      <c r="C398" s="1012"/>
      <c r="D398" s="1012"/>
      <c r="E398" s="1012"/>
      <c r="F398" s="1012"/>
      <c r="G398" s="1012"/>
      <c r="H398" s="1013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3">
      <c r="B399" s="122">
        <v>20</v>
      </c>
      <c r="C399" s="1012"/>
      <c r="D399" s="1012"/>
      <c r="E399" s="1012"/>
      <c r="F399" s="1012"/>
      <c r="G399" s="1012"/>
      <c r="H399" s="1013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3">
      <c r="B400" s="1041" t="s">
        <v>242</v>
      </c>
      <c r="C400" s="1041"/>
      <c r="D400" s="1041"/>
      <c r="E400" s="1041"/>
      <c r="F400" s="1041"/>
      <c r="G400" s="1041"/>
      <c r="H400" s="1041"/>
      <c r="I400" s="1041"/>
      <c r="J400" s="1041"/>
      <c r="K400" s="1041"/>
      <c r="L400" s="1041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3">
      <c r="B401" s="1008" t="s">
        <v>234</v>
      </c>
      <c r="C401" s="1009"/>
      <c r="D401" s="1009"/>
      <c r="E401" s="1009"/>
      <c r="F401" s="1009"/>
      <c r="G401" s="1009"/>
      <c r="H401" s="1010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3">
      <c r="B402" s="122">
        <v>1</v>
      </c>
      <c r="C402" s="1012"/>
      <c r="D402" s="1012"/>
      <c r="E402" s="1012"/>
      <c r="F402" s="1012"/>
      <c r="G402" s="1012"/>
      <c r="H402" s="1013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3">
      <c r="B403" s="122">
        <v>2</v>
      </c>
      <c r="C403" s="1012"/>
      <c r="D403" s="1012"/>
      <c r="E403" s="1012"/>
      <c r="F403" s="1012"/>
      <c r="G403" s="1012"/>
      <c r="H403" s="1013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3">
      <c r="B404" s="122">
        <v>3</v>
      </c>
      <c r="C404" s="1012"/>
      <c r="D404" s="1012"/>
      <c r="E404" s="1012"/>
      <c r="F404" s="1012"/>
      <c r="G404" s="1012"/>
      <c r="H404" s="1013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3">
      <c r="B405" s="122">
        <v>4</v>
      </c>
      <c r="C405" s="1012"/>
      <c r="D405" s="1012"/>
      <c r="E405" s="1012"/>
      <c r="F405" s="1012"/>
      <c r="G405" s="1012"/>
      <c r="H405" s="1013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3">
      <c r="B406" s="122">
        <v>5</v>
      </c>
      <c r="C406" s="1012"/>
      <c r="D406" s="1012"/>
      <c r="E406" s="1012"/>
      <c r="F406" s="1012"/>
      <c r="G406" s="1012"/>
      <c r="H406" s="1013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3">
      <c r="B407" s="122">
        <v>6</v>
      </c>
      <c r="C407" s="1012"/>
      <c r="D407" s="1012"/>
      <c r="E407" s="1012"/>
      <c r="F407" s="1012"/>
      <c r="G407" s="1012"/>
      <c r="H407" s="1013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3">
      <c r="B408" s="122">
        <v>7</v>
      </c>
      <c r="C408" s="1012"/>
      <c r="D408" s="1012"/>
      <c r="E408" s="1012"/>
      <c r="F408" s="1012"/>
      <c r="G408" s="1012"/>
      <c r="H408" s="1013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3">
      <c r="B409" s="122">
        <v>8</v>
      </c>
      <c r="C409" s="1012"/>
      <c r="D409" s="1012"/>
      <c r="E409" s="1012"/>
      <c r="F409" s="1012"/>
      <c r="G409" s="1012"/>
      <c r="H409" s="1013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3">
      <c r="B410" s="122">
        <v>9</v>
      </c>
      <c r="C410" s="1012"/>
      <c r="D410" s="1012"/>
      <c r="E410" s="1012"/>
      <c r="F410" s="1012"/>
      <c r="G410" s="1012"/>
      <c r="H410" s="1013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3">
      <c r="B411" s="122">
        <v>10</v>
      </c>
      <c r="C411" s="1012"/>
      <c r="D411" s="1012"/>
      <c r="E411" s="1012"/>
      <c r="F411" s="1012"/>
      <c r="G411" s="1012"/>
      <c r="H411" s="1013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3">
      <c r="B412" s="122">
        <v>11</v>
      </c>
      <c r="C412" s="1012"/>
      <c r="D412" s="1012"/>
      <c r="E412" s="1012"/>
      <c r="F412" s="1012"/>
      <c r="G412" s="1012"/>
      <c r="H412" s="1013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3">
      <c r="B413" s="122">
        <v>12</v>
      </c>
      <c r="C413" s="1012"/>
      <c r="D413" s="1012"/>
      <c r="E413" s="1012"/>
      <c r="F413" s="1012"/>
      <c r="G413" s="1012"/>
      <c r="H413" s="1013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3">
      <c r="B414" s="122">
        <v>13</v>
      </c>
      <c r="C414" s="1012"/>
      <c r="D414" s="1012"/>
      <c r="E414" s="1012"/>
      <c r="F414" s="1012"/>
      <c r="G414" s="1012"/>
      <c r="H414" s="1013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3">
      <c r="B415" s="122">
        <v>14</v>
      </c>
      <c r="C415" s="1012"/>
      <c r="D415" s="1012"/>
      <c r="E415" s="1012"/>
      <c r="F415" s="1012"/>
      <c r="G415" s="1012"/>
      <c r="H415" s="1013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3">
      <c r="B416" s="122">
        <v>15</v>
      </c>
      <c r="C416" s="1012"/>
      <c r="D416" s="1012"/>
      <c r="E416" s="1012"/>
      <c r="F416" s="1012"/>
      <c r="G416" s="1012"/>
      <c r="H416" s="1013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3">
      <c r="B417" s="122">
        <v>16</v>
      </c>
      <c r="C417" s="1012"/>
      <c r="D417" s="1012"/>
      <c r="E417" s="1012"/>
      <c r="F417" s="1012"/>
      <c r="G417" s="1012"/>
      <c r="H417" s="1013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3">
      <c r="B418" s="122">
        <v>17</v>
      </c>
      <c r="C418" s="1012"/>
      <c r="D418" s="1012"/>
      <c r="E418" s="1012"/>
      <c r="F418" s="1012"/>
      <c r="G418" s="1012"/>
      <c r="H418" s="1013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3">
      <c r="B419" s="122">
        <v>18</v>
      </c>
      <c r="C419" s="1012"/>
      <c r="D419" s="1012"/>
      <c r="E419" s="1012"/>
      <c r="F419" s="1012"/>
      <c r="G419" s="1012"/>
      <c r="H419" s="1013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3">
      <c r="B420" s="122">
        <v>19</v>
      </c>
      <c r="C420" s="1012"/>
      <c r="D420" s="1012"/>
      <c r="E420" s="1012"/>
      <c r="F420" s="1012"/>
      <c r="G420" s="1012"/>
      <c r="H420" s="1013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3">
      <c r="B421" s="122">
        <v>20</v>
      </c>
      <c r="C421" s="1012"/>
      <c r="D421" s="1012"/>
      <c r="E421" s="1012"/>
      <c r="F421" s="1012"/>
      <c r="G421" s="1012"/>
      <c r="H421" s="1013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3">
      <c r="B422" s="1040" t="s">
        <v>991</v>
      </c>
      <c r="C422" s="1040"/>
      <c r="D422" s="1040"/>
      <c r="E422" s="1040"/>
      <c r="F422" s="1040"/>
      <c r="G422" s="1040"/>
      <c r="H422" s="1040"/>
      <c r="I422" s="1040"/>
      <c r="J422" s="1040"/>
      <c r="K422" s="1040"/>
      <c r="L422" s="1040"/>
      <c r="M422" s="481"/>
      <c r="N422" s="481"/>
      <c r="O422" s="482"/>
      <c r="P422" s="481"/>
      <c r="Q422" s="481"/>
      <c r="R422" s="482"/>
    </row>
    <row r="423" spans="2:18" x14ac:dyDescent="0.3">
      <c r="B423" s="1041" t="s">
        <v>242</v>
      </c>
      <c r="C423" s="1041"/>
      <c r="D423" s="1041"/>
      <c r="E423" s="1041"/>
      <c r="F423" s="1041"/>
      <c r="G423" s="1041"/>
      <c r="H423" s="1041"/>
      <c r="I423" s="1041"/>
      <c r="J423" s="1041"/>
      <c r="K423" s="1041"/>
      <c r="L423" s="1041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3">
      <c r="B424" s="1008" t="s">
        <v>234</v>
      </c>
      <c r="C424" s="1009"/>
      <c r="D424" s="1009"/>
      <c r="E424" s="1009"/>
      <c r="F424" s="1009"/>
      <c r="G424" s="1009"/>
      <c r="H424" s="1010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3">
      <c r="B425" s="122">
        <v>1</v>
      </c>
      <c r="C425" s="1012"/>
      <c r="D425" s="1012"/>
      <c r="E425" s="1012"/>
      <c r="F425" s="1012"/>
      <c r="G425" s="1012"/>
      <c r="H425" s="1013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3">
      <c r="B426" s="122">
        <v>2</v>
      </c>
      <c r="C426" s="1012"/>
      <c r="D426" s="1012"/>
      <c r="E426" s="1012"/>
      <c r="F426" s="1012"/>
      <c r="G426" s="1012"/>
      <c r="H426" s="1013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3">
      <c r="B427" s="122">
        <v>3</v>
      </c>
      <c r="C427" s="1012"/>
      <c r="D427" s="1012"/>
      <c r="E427" s="1012"/>
      <c r="F427" s="1012"/>
      <c r="G427" s="1012"/>
      <c r="H427" s="1013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3">
      <c r="B428" s="122">
        <v>4</v>
      </c>
      <c r="C428" s="1012"/>
      <c r="D428" s="1012"/>
      <c r="E428" s="1012"/>
      <c r="F428" s="1012"/>
      <c r="G428" s="1012"/>
      <c r="H428" s="1013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3">
      <c r="B429" s="122">
        <v>5</v>
      </c>
      <c r="C429" s="1012"/>
      <c r="D429" s="1012"/>
      <c r="E429" s="1012"/>
      <c r="F429" s="1012"/>
      <c r="G429" s="1012"/>
      <c r="H429" s="1013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3">
      <c r="B430" s="122">
        <v>6</v>
      </c>
      <c r="C430" s="1012"/>
      <c r="D430" s="1012"/>
      <c r="E430" s="1012"/>
      <c r="F430" s="1012"/>
      <c r="G430" s="1012"/>
      <c r="H430" s="1013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3">
      <c r="B431" s="122">
        <v>7</v>
      </c>
      <c r="C431" s="1012"/>
      <c r="D431" s="1012"/>
      <c r="E431" s="1012"/>
      <c r="F431" s="1012"/>
      <c r="G431" s="1012"/>
      <c r="H431" s="1013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3">
      <c r="B432" s="122">
        <v>8</v>
      </c>
      <c r="C432" s="1012"/>
      <c r="D432" s="1012"/>
      <c r="E432" s="1012"/>
      <c r="F432" s="1012"/>
      <c r="G432" s="1012"/>
      <c r="H432" s="1013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3">
      <c r="B433" s="122">
        <v>9</v>
      </c>
      <c r="C433" s="1012"/>
      <c r="D433" s="1012"/>
      <c r="E433" s="1012"/>
      <c r="F433" s="1012"/>
      <c r="G433" s="1012"/>
      <c r="H433" s="1013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3">
      <c r="B434" s="122">
        <v>10</v>
      </c>
      <c r="C434" s="1012"/>
      <c r="D434" s="1012"/>
      <c r="E434" s="1012"/>
      <c r="F434" s="1012"/>
      <c r="G434" s="1012"/>
      <c r="H434" s="1013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3">
      <c r="B435" s="122">
        <v>11</v>
      </c>
      <c r="C435" s="1012"/>
      <c r="D435" s="1012"/>
      <c r="E435" s="1012"/>
      <c r="F435" s="1012"/>
      <c r="G435" s="1012"/>
      <c r="H435" s="1013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3">
      <c r="B436" s="122">
        <v>12</v>
      </c>
      <c r="C436" s="1012"/>
      <c r="D436" s="1012"/>
      <c r="E436" s="1012"/>
      <c r="F436" s="1012"/>
      <c r="G436" s="1012"/>
      <c r="H436" s="1013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3">
      <c r="B437" s="122">
        <v>13</v>
      </c>
      <c r="C437" s="1012"/>
      <c r="D437" s="1012"/>
      <c r="E437" s="1012"/>
      <c r="F437" s="1012"/>
      <c r="G437" s="1012"/>
      <c r="H437" s="1013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3">
      <c r="B438" s="122">
        <v>14</v>
      </c>
      <c r="C438" s="1012"/>
      <c r="D438" s="1012"/>
      <c r="E438" s="1012"/>
      <c r="F438" s="1012"/>
      <c r="G438" s="1012"/>
      <c r="H438" s="1013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3">
      <c r="B439" s="122">
        <v>15</v>
      </c>
      <c r="C439" s="1012"/>
      <c r="D439" s="1012"/>
      <c r="E439" s="1012"/>
      <c r="F439" s="1012"/>
      <c r="G439" s="1012"/>
      <c r="H439" s="1013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3">
      <c r="B440" s="122">
        <v>16</v>
      </c>
      <c r="C440" s="1012"/>
      <c r="D440" s="1012"/>
      <c r="E440" s="1012"/>
      <c r="F440" s="1012"/>
      <c r="G440" s="1012"/>
      <c r="H440" s="1013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3">
      <c r="B441" s="122">
        <v>17</v>
      </c>
      <c r="C441" s="1012"/>
      <c r="D441" s="1012"/>
      <c r="E441" s="1012"/>
      <c r="F441" s="1012"/>
      <c r="G441" s="1012"/>
      <c r="H441" s="1013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3">
      <c r="B442" s="122">
        <v>18</v>
      </c>
      <c r="C442" s="1012"/>
      <c r="D442" s="1012"/>
      <c r="E442" s="1012"/>
      <c r="F442" s="1012"/>
      <c r="G442" s="1012"/>
      <c r="H442" s="1013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3">
      <c r="B443" s="122">
        <v>19</v>
      </c>
      <c r="C443" s="1012"/>
      <c r="D443" s="1012"/>
      <c r="E443" s="1012"/>
      <c r="F443" s="1012"/>
      <c r="G443" s="1012"/>
      <c r="H443" s="1013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3">
      <c r="B444" s="122">
        <v>20</v>
      </c>
      <c r="C444" s="1012"/>
      <c r="D444" s="1012"/>
      <c r="E444" s="1012"/>
      <c r="F444" s="1012"/>
      <c r="G444" s="1012"/>
      <c r="H444" s="1013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3">
      <c r="B445" s="1043" t="s">
        <v>926</v>
      </c>
      <c r="C445" s="973"/>
      <c r="D445" s="973"/>
      <c r="E445" s="973"/>
      <c r="F445" s="973"/>
      <c r="G445" s="973"/>
      <c r="H445" s="973"/>
      <c r="I445" s="973"/>
      <c r="J445" s="973"/>
      <c r="K445" s="973"/>
      <c r="L445" s="1044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3">
      <c r="B446" s="960" t="s">
        <v>916</v>
      </c>
      <c r="C446" s="961"/>
      <c r="D446" s="961"/>
      <c r="E446" s="961"/>
      <c r="F446" s="961"/>
      <c r="G446" s="961"/>
      <c r="H446" s="961"/>
      <c r="I446" s="961"/>
      <c r="J446" s="961"/>
      <c r="K446" s="961"/>
      <c r="L446" s="962"/>
      <c r="M446" s="494"/>
      <c r="N446" s="494"/>
      <c r="O446" s="494"/>
      <c r="P446" s="494"/>
      <c r="Q446" s="494"/>
      <c r="R446" s="494"/>
    </row>
    <row r="447" spans="2:18" ht="15" customHeight="1" x14ac:dyDescent="0.3">
      <c r="B447" s="960" t="s">
        <v>917</v>
      </c>
      <c r="C447" s="961"/>
      <c r="D447" s="961"/>
      <c r="E447" s="961"/>
      <c r="F447" s="961"/>
      <c r="G447" s="961"/>
      <c r="H447" s="961"/>
      <c r="I447" s="961"/>
      <c r="J447" s="961"/>
      <c r="K447" s="961"/>
      <c r="L447" s="962"/>
      <c r="M447" s="494"/>
      <c r="N447" s="494"/>
      <c r="O447" s="494"/>
      <c r="P447" s="494"/>
      <c r="Q447" s="494"/>
      <c r="R447" s="494"/>
    </row>
    <row r="448" spans="2:18" ht="15" customHeight="1" x14ac:dyDescent="0.3">
      <c r="B448" s="960" t="s">
        <v>918</v>
      </c>
      <c r="C448" s="961"/>
      <c r="D448" s="961"/>
      <c r="E448" s="961"/>
      <c r="F448" s="961"/>
      <c r="G448" s="961"/>
      <c r="H448" s="961"/>
      <c r="I448" s="961"/>
      <c r="J448" s="961"/>
      <c r="K448" s="961"/>
      <c r="L448" s="962"/>
      <c r="M448" s="495"/>
      <c r="N448" s="495"/>
      <c r="O448" s="495"/>
      <c r="P448" s="495"/>
      <c r="Q448" s="495"/>
      <c r="R448" s="495"/>
    </row>
    <row r="449" spans="2:18" ht="15" customHeight="1" x14ac:dyDescent="0.3">
      <c r="B449" s="960" t="s">
        <v>919</v>
      </c>
      <c r="C449" s="961"/>
      <c r="D449" s="961"/>
      <c r="E449" s="961"/>
      <c r="F449" s="961"/>
      <c r="G449" s="961"/>
      <c r="H449" s="961"/>
      <c r="I449" s="961"/>
      <c r="J449" s="961"/>
      <c r="K449" s="961"/>
      <c r="L449" s="962"/>
      <c r="M449" s="495"/>
      <c r="N449" s="495"/>
      <c r="O449" s="495"/>
      <c r="P449" s="495"/>
      <c r="Q449" s="495"/>
      <c r="R449" s="495"/>
    </row>
    <row r="450" spans="2:18" ht="15" customHeight="1" x14ac:dyDescent="0.3">
      <c r="B450" s="960" t="s">
        <v>920</v>
      </c>
      <c r="C450" s="961"/>
      <c r="D450" s="961"/>
      <c r="E450" s="961"/>
      <c r="F450" s="961"/>
      <c r="G450" s="961"/>
      <c r="H450" s="961"/>
      <c r="I450" s="961"/>
      <c r="J450" s="961"/>
      <c r="K450" s="961"/>
      <c r="L450" s="962"/>
      <c r="M450" s="493"/>
      <c r="N450" s="493"/>
      <c r="O450" s="493"/>
      <c r="P450" s="493"/>
      <c r="Q450" s="493"/>
      <c r="R450" s="493"/>
    </row>
    <row r="451" spans="2:18" ht="15" customHeight="1" x14ac:dyDescent="0.3">
      <c r="B451" s="960" t="s">
        <v>921</v>
      </c>
      <c r="C451" s="961"/>
      <c r="D451" s="961"/>
      <c r="E451" s="961"/>
      <c r="F451" s="961"/>
      <c r="G451" s="961"/>
      <c r="H451" s="961"/>
      <c r="I451" s="961"/>
      <c r="J451" s="961"/>
      <c r="K451" s="961"/>
      <c r="L451" s="962"/>
      <c r="M451" s="496"/>
      <c r="N451" s="496"/>
      <c r="O451" s="496"/>
      <c r="P451" s="496"/>
      <c r="Q451" s="496"/>
      <c r="R451" s="496"/>
    </row>
    <row r="452" spans="2:18" ht="15" customHeight="1" x14ac:dyDescent="0.3">
      <c r="B452" s="960" t="s">
        <v>922</v>
      </c>
      <c r="C452" s="961"/>
      <c r="D452" s="961"/>
      <c r="E452" s="961"/>
      <c r="F452" s="961"/>
      <c r="G452" s="961"/>
      <c r="H452" s="961"/>
      <c r="I452" s="961"/>
      <c r="J452" s="961"/>
      <c r="K452" s="961"/>
      <c r="L452" s="962"/>
      <c r="M452" s="497"/>
      <c r="N452" s="497"/>
      <c r="O452" s="497"/>
      <c r="P452" s="497"/>
      <c r="Q452" s="497"/>
      <c r="R452" s="497"/>
    </row>
    <row r="453" spans="2:18" ht="15" customHeight="1" x14ac:dyDescent="0.3">
      <c r="B453" s="1045" t="s">
        <v>923</v>
      </c>
      <c r="C453" s="1045"/>
      <c r="D453" s="1045"/>
      <c r="E453" s="1045"/>
      <c r="F453" s="1045"/>
      <c r="G453" s="1045"/>
      <c r="H453" s="1045"/>
      <c r="I453" s="1045"/>
      <c r="J453" s="1045"/>
      <c r="K453" s="1045"/>
      <c r="L453" s="1045"/>
      <c r="M453" s="1042" t="s">
        <v>913</v>
      </c>
      <c r="N453" s="1042"/>
      <c r="O453" s="1042"/>
      <c r="P453" s="1042" t="s">
        <v>913</v>
      </c>
      <c r="Q453" s="1042"/>
      <c r="R453" s="1042"/>
    </row>
  </sheetData>
  <sheetProtection sheet="1" autoFilter="0"/>
  <mergeCells count="451">
    <mergeCell ref="C440:H440"/>
    <mergeCell ref="C441:H441"/>
    <mergeCell ref="C442:H442"/>
    <mergeCell ref="C443:H443"/>
    <mergeCell ref="C434:H434"/>
    <mergeCell ref="C435:H435"/>
    <mergeCell ref="C436:H436"/>
    <mergeCell ref="C437:H437"/>
    <mergeCell ref="C438:H438"/>
    <mergeCell ref="C439:H439"/>
    <mergeCell ref="C428:H428"/>
    <mergeCell ref="C429:H429"/>
    <mergeCell ref="C430:H430"/>
    <mergeCell ref="C431:H431"/>
    <mergeCell ref="C432:H432"/>
    <mergeCell ref="C433:H433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01:H401"/>
    <mergeCell ref="C402:H402"/>
    <mergeCell ref="C403:H403"/>
    <mergeCell ref="C404:H404"/>
    <mergeCell ref="C405:H405"/>
    <mergeCell ref="C418:H418"/>
    <mergeCell ref="C412:H412"/>
    <mergeCell ref="C413:H413"/>
    <mergeCell ref="C414:H414"/>
    <mergeCell ref="C415:H415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20:H420"/>
    <mergeCell ref="C421:H421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B379:H379"/>
    <mergeCell ref="C380:H380"/>
    <mergeCell ref="C381:H381"/>
    <mergeCell ref="C382:H382"/>
    <mergeCell ref="C395:H395"/>
    <mergeCell ref="C396:H396"/>
    <mergeCell ref="C383:H383"/>
    <mergeCell ref="C384:H384"/>
    <mergeCell ref="C385:H385"/>
    <mergeCell ref="C386:H386"/>
    <mergeCell ref="C387:H387"/>
    <mergeCell ref="C388:H388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B356:H356"/>
    <mergeCell ref="C357:H357"/>
    <mergeCell ref="C358:H358"/>
    <mergeCell ref="C359:H359"/>
    <mergeCell ref="C360:H360"/>
    <mergeCell ref="C373:H373"/>
    <mergeCell ref="C372:H372"/>
    <mergeCell ref="C361:H361"/>
    <mergeCell ref="C362:H362"/>
    <mergeCell ref="C363:H363"/>
    <mergeCell ref="C364:H364"/>
    <mergeCell ref="C365:H365"/>
    <mergeCell ref="C366:H366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B334:H334"/>
    <mergeCell ref="C335:H335"/>
    <mergeCell ref="C336:H336"/>
    <mergeCell ref="C337:H337"/>
    <mergeCell ref="C350:H350"/>
    <mergeCell ref="C351:H351"/>
    <mergeCell ref="C338:H338"/>
    <mergeCell ref="C339:H339"/>
    <mergeCell ref="C340:H340"/>
    <mergeCell ref="C341:H341"/>
    <mergeCell ref="C342:H342"/>
    <mergeCell ref="C343:H343"/>
    <mergeCell ref="B333:L333"/>
    <mergeCell ref="C322:H322"/>
    <mergeCell ref="C323:H323"/>
    <mergeCell ref="C324:H324"/>
    <mergeCell ref="C325:H325"/>
    <mergeCell ref="C326:H326"/>
    <mergeCell ref="C327:H327"/>
    <mergeCell ref="C316:H316"/>
    <mergeCell ref="C328:H328"/>
    <mergeCell ref="C329:H329"/>
    <mergeCell ref="C330:H330"/>
    <mergeCell ref="C331:H331"/>
    <mergeCell ref="B332:L332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00:H300"/>
    <mergeCell ref="C289:H289"/>
    <mergeCell ref="C290:H290"/>
    <mergeCell ref="C291:H291"/>
    <mergeCell ref="C292:H292"/>
    <mergeCell ref="C293:H293"/>
    <mergeCell ref="C294:H294"/>
    <mergeCell ref="C283:H283"/>
    <mergeCell ref="C295:H295"/>
    <mergeCell ref="C296:H296"/>
    <mergeCell ref="C297:H297"/>
    <mergeCell ref="C298:H298"/>
    <mergeCell ref="C299:H299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66:H266"/>
    <mergeCell ref="C267:H267"/>
    <mergeCell ref="C268:H268"/>
    <mergeCell ref="C269:H269"/>
    <mergeCell ref="C270:H270"/>
    <mergeCell ref="C271:H271"/>
    <mergeCell ref="C272:H272"/>
    <mergeCell ref="C273:H273"/>
    <mergeCell ref="C274:H274"/>
    <mergeCell ref="C275:H275"/>
    <mergeCell ref="C276:H276"/>
    <mergeCell ref="C277:H277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09:H209"/>
    <mergeCell ref="B211:H211"/>
    <mergeCell ref="C212:H212"/>
    <mergeCell ref="C213:H213"/>
    <mergeCell ref="B210:L210"/>
    <mergeCell ref="C226:H226"/>
    <mergeCell ref="C225:H225"/>
    <mergeCell ref="C214:H214"/>
    <mergeCell ref="C215:H215"/>
    <mergeCell ref="C216:H216"/>
    <mergeCell ref="C217:H217"/>
    <mergeCell ref="C218:H218"/>
    <mergeCell ref="C219:H219"/>
    <mergeCell ref="C197:H197"/>
    <mergeCell ref="C198:H198"/>
    <mergeCell ref="C199:H199"/>
    <mergeCell ref="C200:H200"/>
    <mergeCell ref="C201:H201"/>
    <mergeCell ref="C202:H202"/>
    <mergeCell ref="C203:H203"/>
    <mergeCell ref="C204:H204"/>
    <mergeCell ref="C205:H205"/>
    <mergeCell ref="C206:H206"/>
    <mergeCell ref="C207:H207"/>
    <mergeCell ref="C208:H208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50:H150"/>
    <mergeCell ref="C139:H139"/>
    <mergeCell ref="C140:H140"/>
    <mergeCell ref="C141:H141"/>
    <mergeCell ref="C142:H142"/>
    <mergeCell ref="C143:H143"/>
    <mergeCell ref="C144:H144"/>
    <mergeCell ref="C133:H133"/>
    <mergeCell ref="C145:H145"/>
    <mergeCell ref="C146:H146"/>
    <mergeCell ref="C147:H147"/>
    <mergeCell ref="C148:H148"/>
    <mergeCell ref="C149:H149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16:H116"/>
    <mergeCell ref="C117:H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81:H81"/>
    <mergeCell ref="C70:H70"/>
    <mergeCell ref="C71:H71"/>
    <mergeCell ref="C72:H72"/>
    <mergeCell ref="C73:H73"/>
    <mergeCell ref="C74:H74"/>
    <mergeCell ref="C75:H75"/>
    <mergeCell ref="C58:H58"/>
    <mergeCell ref="C76:H76"/>
    <mergeCell ref="C77:H77"/>
    <mergeCell ref="C78:H78"/>
    <mergeCell ref="C79:H79"/>
    <mergeCell ref="C80:H80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50:H50"/>
    <mergeCell ref="C51:H51"/>
    <mergeCell ref="C38:H38"/>
    <mergeCell ref="C39:H39"/>
    <mergeCell ref="C40:H40"/>
    <mergeCell ref="C35:H35"/>
    <mergeCell ref="C36:H36"/>
    <mergeCell ref="C37:H37"/>
    <mergeCell ref="C42:H42"/>
    <mergeCell ref="C43:H43"/>
    <mergeCell ref="C44:H44"/>
    <mergeCell ref="C47:H47"/>
    <mergeCell ref="C48:H48"/>
    <mergeCell ref="C49:H49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B7:L7"/>
    <mergeCell ref="B8:L8"/>
    <mergeCell ref="C16:H16"/>
    <mergeCell ref="B9:H9"/>
    <mergeCell ref="C10:H10"/>
    <mergeCell ref="C15:H15"/>
    <mergeCell ref="C28:H28"/>
    <mergeCell ref="C17:H17"/>
    <mergeCell ref="C18:H18"/>
    <mergeCell ref="C19:H19"/>
    <mergeCell ref="C20:H20"/>
    <mergeCell ref="C21:H21"/>
    <mergeCell ref="C22:H22"/>
    <mergeCell ref="E2:J2"/>
    <mergeCell ref="C23:H23"/>
    <mergeCell ref="C24:H24"/>
    <mergeCell ref="C25:H25"/>
    <mergeCell ref="C26:H26"/>
    <mergeCell ref="C27:H27"/>
    <mergeCell ref="C11:H11"/>
    <mergeCell ref="C12:H12"/>
    <mergeCell ref="C13:H13"/>
    <mergeCell ref="C14:H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C6567-AE49-4438-9D79-428C9448649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13.5546875" style="377" bestFit="1" customWidth="1"/>
    <col min="13" max="13" width="15.5546875" style="377" customWidth="1"/>
    <col min="14" max="15" width="14.5546875" style="377" customWidth="1"/>
    <col min="16" max="16" width="15.5546875" style="377" customWidth="1"/>
    <col min="17" max="16384" width="9.109375" style="377"/>
  </cols>
  <sheetData>
    <row r="2" spans="2:22" ht="22.5" customHeight="1" x14ac:dyDescent="0.3">
      <c r="B2" s="1016" t="s">
        <v>933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26"/>
    </row>
    <row r="3" spans="2:22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27" t="s">
        <v>213</v>
      </c>
      <c r="O3" s="1028"/>
      <c r="P3" s="1029"/>
      <c r="R3" s="885" t="s">
        <v>883</v>
      </c>
      <c r="S3" s="886"/>
      <c r="T3" s="887"/>
      <c r="U3" s="84" t="s">
        <v>143</v>
      </c>
      <c r="V3" s="85" t="s">
        <v>144</v>
      </c>
    </row>
    <row r="4" spans="2:22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6"/>
      <c r="O4" s="1047"/>
      <c r="P4" s="1051"/>
      <c r="R4" s="912" t="s">
        <v>888</v>
      </c>
      <c r="S4" s="912"/>
      <c r="T4" s="912"/>
      <c r="U4" s="77">
        <f>'Custo Contábil'!E29</f>
        <v>0.05</v>
      </c>
      <c r="V4" s="78">
        <f>'Custo Contábil'!F29</f>
        <v>0</v>
      </c>
    </row>
    <row r="5" spans="2:22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0"/>
      <c r="O5" s="1031"/>
      <c r="P5" s="1032"/>
      <c r="R5" s="349"/>
      <c r="S5" s="349"/>
      <c r="T5" s="349"/>
      <c r="U5" s="349"/>
      <c r="V5" s="349"/>
    </row>
    <row r="6" spans="2:22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3">
      <c r="B7" s="1021" t="s">
        <v>678</v>
      </c>
      <c r="C7" s="1022"/>
      <c r="D7" s="1022"/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3"/>
      <c r="R7" s="349"/>
      <c r="S7" s="349"/>
      <c r="T7" s="349"/>
      <c r="U7" s="349"/>
      <c r="V7" s="349"/>
    </row>
    <row r="8" spans="2:22" x14ac:dyDescent="0.3">
      <c r="B8" s="1048" t="s">
        <v>233</v>
      </c>
      <c r="C8" s="1049"/>
      <c r="D8" s="1049"/>
      <c r="E8" s="1049"/>
      <c r="F8" s="1049"/>
      <c r="G8" s="1049"/>
      <c r="H8" s="1049"/>
      <c r="I8" s="1049"/>
      <c r="J8" s="1049"/>
      <c r="K8" s="1049"/>
      <c r="L8" s="1049"/>
      <c r="M8" s="1049"/>
      <c r="N8" s="1049"/>
      <c r="O8" s="1049"/>
      <c r="P8" s="1050"/>
      <c r="R8" s="349"/>
      <c r="S8" s="349"/>
      <c r="T8" s="349"/>
      <c r="U8" s="349"/>
      <c r="V8" s="349"/>
    </row>
    <row r="9" spans="2:22" x14ac:dyDescent="0.3">
      <c r="B9" s="1008" t="s">
        <v>234</v>
      </c>
      <c r="C9" s="1009"/>
      <c r="D9" s="1009"/>
      <c r="E9" s="1009"/>
      <c r="F9" s="1009"/>
      <c r="G9" s="1009"/>
      <c r="H9" s="1010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3">
      <c r="B10" s="122">
        <v>1</v>
      </c>
      <c r="C10" s="1033" t="str">
        <f>IF(ISBLANK('M&amp;V (ORÇ)'!C10)," ",'M&amp;V (ORÇ)'!C10)</f>
        <v xml:space="preserve"> </v>
      </c>
      <c r="D10" s="1034"/>
      <c r="E10" s="1034"/>
      <c r="F10" s="1034"/>
      <c r="G10" s="1034"/>
      <c r="H10" s="1035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3">
      <c r="B11" s="122">
        <v>2</v>
      </c>
      <c r="C11" s="1033" t="str">
        <f>IF(ISBLANK('M&amp;V (ORÇ)'!C11)," ",'M&amp;V (ORÇ)'!C11)</f>
        <v xml:space="preserve"> </v>
      </c>
      <c r="D11" s="1034"/>
      <c r="E11" s="1034"/>
      <c r="F11" s="1034"/>
      <c r="G11" s="1034"/>
      <c r="H11" s="1035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3">
      <c r="B12" s="122">
        <v>3</v>
      </c>
      <c r="C12" s="1033" t="str">
        <f>IF(ISBLANK('M&amp;V (ORÇ)'!C12)," ",'M&amp;V (ORÇ)'!C12)</f>
        <v xml:space="preserve"> </v>
      </c>
      <c r="D12" s="1034"/>
      <c r="E12" s="1034"/>
      <c r="F12" s="1034"/>
      <c r="G12" s="1034"/>
      <c r="H12" s="1035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3">
      <c r="B13" s="122">
        <v>4</v>
      </c>
      <c r="C13" s="1033" t="str">
        <f>IF(ISBLANK('M&amp;V (ORÇ)'!C13)," ",'M&amp;V (ORÇ)'!C13)</f>
        <v xml:space="preserve"> </v>
      </c>
      <c r="D13" s="1034"/>
      <c r="E13" s="1034"/>
      <c r="F13" s="1034"/>
      <c r="G13" s="1034"/>
      <c r="H13" s="1035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3">
      <c r="B14" s="122">
        <v>5</v>
      </c>
      <c r="C14" s="1033" t="str">
        <f>IF(ISBLANK('M&amp;V (ORÇ)'!C14)," ",'M&amp;V (ORÇ)'!C14)</f>
        <v xml:space="preserve"> </v>
      </c>
      <c r="D14" s="1034"/>
      <c r="E14" s="1034"/>
      <c r="F14" s="1034"/>
      <c r="G14" s="1034"/>
      <c r="H14" s="1035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3">
      <c r="B15" s="122">
        <v>6</v>
      </c>
      <c r="C15" s="1033" t="str">
        <f>IF(ISBLANK('M&amp;V (ORÇ)'!C15)," ",'M&amp;V (ORÇ)'!C15)</f>
        <v xml:space="preserve"> </v>
      </c>
      <c r="D15" s="1034"/>
      <c r="E15" s="1034"/>
      <c r="F15" s="1034"/>
      <c r="G15" s="1034"/>
      <c r="H15" s="1035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3">
      <c r="B16" s="122">
        <v>7</v>
      </c>
      <c r="C16" s="1033" t="str">
        <f>IF(ISBLANK('M&amp;V (ORÇ)'!C16)," ",'M&amp;V (ORÇ)'!C16)</f>
        <v xml:space="preserve"> </v>
      </c>
      <c r="D16" s="1034"/>
      <c r="E16" s="1034"/>
      <c r="F16" s="1034"/>
      <c r="G16" s="1034"/>
      <c r="H16" s="1035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3">
      <c r="B17" s="122">
        <v>8</v>
      </c>
      <c r="C17" s="1033" t="str">
        <f>IF(ISBLANK('M&amp;V (ORÇ)'!C17)," ",'M&amp;V (ORÇ)'!C17)</f>
        <v xml:space="preserve"> </v>
      </c>
      <c r="D17" s="1034"/>
      <c r="E17" s="1034"/>
      <c r="F17" s="1034"/>
      <c r="G17" s="1034"/>
      <c r="H17" s="1035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3">
      <c r="B18" s="122">
        <v>9</v>
      </c>
      <c r="C18" s="1033" t="str">
        <f>IF(ISBLANK('M&amp;V (ORÇ)'!C18)," ",'M&amp;V (ORÇ)'!C18)</f>
        <v xml:space="preserve"> </v>
      </c>
      <c r="D18" s="1034"/>
      <c r="E18" s="1034"/>
      <c r="F18" s="1034"/>
      <c r="G18" s="1034"/>
      <c r="H18" s="1035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3">
      <c r="B19" s="122">
        <v>10</v>
      </c>
      <c r="C19" s="1033" t="str">
        <f>IF(ISBLANK('M&amp;V (ORÇ)'!C19)," ",'M&amp;V (ORÇ)'!C19)</f>
        <v xml:space="preserve"> </v>
      </c>
      <c r="D19" s="1034"/>
      <c r="E19" s="1034"/>
      <c r="F19" s="1034"/>
      <c r="G19" s="1034"/>
      <c r="H19" s="1035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3">
      <c r="B20" s="122">
        <v>11</v>
      </c>
      <c r="C20" s="1033" t="str">
        <f>IF(ISBLANK('M&amp;V (ORÇ)'!C20)," ",'M&amp;V (ORÇ)'!C20)</f>
        <v xml:space="preserve"> </v>
      </c>
      <c r="D20" s="1034"/>
      <c r="E20" s="1034"/>
      <c r="F20" s="1034"/>
      <c r="G20" s="1034"/>
      <c r="H20" s="1035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3">
      <c r="B21" s="122">
        <v>12</v>
      </c>
      <c r="C21" s="1033" t="str">
        <f>IF(ISBLANK('M&amp;V (ORÇ)'!C21)," ",'M&amp;V (ORÇ)'!C21)</f>
        <v xml:space="preserve"> </v>
      </c>
      <c r="D21" s="1034"/>
      <c r="E21" s="1034"/>
      <c r="F21" s="1034"/>
      <c r="G21" s="1034"/>
      <c r="H21" s="1035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3">
      <c r="B22" s="122">
        <v>13</v>
      </c>
      <c r="C22" s="1033" t="str">
        <f>IF(ISBLANK('M&amp;V (ORÇ)'!C22)," ",'M&amp;V (ORÇ)'!C22)</f>
        <v xml:space="preserve"> </v>
      </c>
      <c r="D22" s="1034"/>
      <c r="E22" s="1034"/>
      <c r="F22" s="1034"/>
      <c r="G22" s="1034"/>
      <c r="H22" s="1035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3">
      <c r="B23" s="122">
        <v>14</v>
      </c>
      <c r="C23" s="1033" t="str">
        <f>IF(ISBLANK('M&amp;V (ORÇ)'!C23)," ",'M&amp;V (ORÇ)'!C23)</f>
        <v xml:space="preserve"> </v>
      </c>
      <c r="D23" s="1034"/>
      <c r="E23" s="1034"/>
      <c r="F23" s="1034"/>
      <c r="G23" s="1034"/>
      <c r="H23" s="1035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3">
      <c r="B24" s="122">
        <v>15</v>
      </c>
      <c r="C24" s="1033" t="str">
        <f>IF(ISBLANK('M&amp;V (ORÇ)'!C24)," ",'M&amp;V (ORÇ)'!C24)</f>
        <v xml:space="preserve"> </v>
      </c>
      <c r="D24" s="1034"/>
      <c r="E24" s="1034"/>
      <c r="F24" s="1034"/>
      <c r="G24" s="1034"/>
      <c r="H24" s="1035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3">
      <c r="B25" s="122">
        <v>16</v>
      </c>
      <c r="C25" s="1033" t="str">
        <f>IF(ISBLANK('M&amp;V (ORÇ)'!C25)," ",'M&amp;V (ORÇ)'!C25)</f>
        <v xml:space="preserve"> </v>
      </c>
      <c r="D25" s="1034"/>
      <c r="E25" s="1034"/>
      <c r="F25" s="1034"/>
      <c r="G25" s="1034"/>
      <c r="H25" s="1035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3">
      <c r="B26" s="122">
        <v>17</v>
      </c>
      <c r="C26" s="1033" t="str">
        <f>IF(ISBLANK('M&amp;V (ORÇ)'!C26)," ",'M&amp;V (ORÇ)'!C26)</f>
        <v xml:space="preserve"> </v>
      </c>
      <c r="D26" s="1034"/>
      <c r="E26" s="1034"/>
      <c r="F26" s="1034"/>
      <c r="G26" s="1034"/>
      <c r="H26" s="1035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3">
      <c r="B27" s="122">
        <v>18</v>
      </c>
      <c r="C27" s="1033" t="str">
        <f>IF(ISBLANK('M&amp;V (ORÇ)'!C27)," ",'M&amp;V (ORÇ)'!C27)</f>
        <v xml:space="preserve"> </v>
      </c>
      <c r="D27" s="1034"/>
      <c r="E27" s="1034"/>
      <c r="F27" s="1034"/>
      <c r="G27" s="1034"/>
      <c r="H27" s="1035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3">
      <c r="B28" s="122">
        <v>19</v>
      </c>
      <c r="C28" s="1033" t="str">
        <f>IF(ISBLANK('M&amp;V (ORÇ)'!C28)," ",'M&amp;V (ORÇ)'!C28)</f>
        <v xml:space="preserve"> </v>
      </c>
      <c r="D28" s="1034"/>
      <c r="E28" s="1034"/>
      <c r="F28" s="1034"/>
      <c r="G28" s="1034"/>
      <c r="H28" s="1035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3">
      <c r="B29" s="122">
        <v>20</v>
      </c>
      <c r="C29" s="1033" t="str">
        <f>IF(ISBLANK('M&amp;V (ORÇ)'!C29)," ",'M&amp;V (ORÇ)'!C29)</f>
        <v xml:space="preserve"> </v>
      </c>
      <c r="D29" s="1034"/>
      <c r="E29" s="1034"/>
      <c r="F29" s="1034"/>
      <c r="G29" s="1034"/>
      <c r="H29" s="1035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3">
      <c r="B30" s="122">
        <v>21</v>
      </c>
      <c r="C30" s="1033" t="str">
        <f>IF(ISBLANK('M&amp;V (ORÇ)'!C30)," ",'M&amp;V (ORÇ)'!C30)</f>
        <v xml:space="preserve"> </v>
      </c>
      <c r="D30" s="1034"/>
      <c r="E30" s="1034"/>
      <c r="F30" s="1034"/>
      <c r="G30" s="1034"/>
      <c r="H30" s="1035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3">
      <c r="B31" s="122">
        <v>22</v>
      </c>
      <c r="C31" s="1033" t="str">
        <f>IF(ISBLANK('M&amp;V (ORÇ)'!C31)," ",'M&amp;V (ORÇ)'!C31)</f>
        <v xml:space="preserve"> </v>
      </c>
      <c r="D31" s="1034"/>
      <c r="E31" s="1034"/>
      <c r="F31" s="1034"/>
      <c r="G31" s="1034"/>
      <c r="H31" s="1035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3">
      <c r="B32" s="122">
        <v>23</v>
      </c>
      <c r="C32" s="1033" t="str">
        <f>IF(ISBLANK('M&amp;V (ORÇ)'!C32)," ",'M&amp;V (ORÇ)'!C32)</f>
        <v xml:space="preserve"> </v>
      </c>
      <c r="D32" s="1034"/>
      <c r="E32" s="1034"/>
      <c r="F32" s="1034"/>
      <c r="G32" s="1034"/>
      <c r="H32" s="1035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3">
      <c r="B33" s="122">
        <v>24</v>
      </c>
      <c r="C33" s="1033" t="str">
        <f>IF(ISBLANK('M&amp;V (ORÇ)'!C33)," ",'M&amp;V (ORÇ)'!C33)</f>
        <v xml:space="preserve"> </v>
      </c>
      <c r="D33" s="1034"/>
      <c r="E33" s="1034"/>
      <c r="F33" s="1034"/>
      <c r="G33" s="1034"/>
      <c r="H33" s="1035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3">
      <c r="B34" s="122">
        <v>25</v>
      </c>
      <c r="C34" s="1033" t="str">
        <f>IF(ISBLANK('M&amp;V (ORÇ)'!C34)," ",'M&amp;V (ORÇ)'!C34)</f>
        <v xml:space="preserve"> </v>
      </c>
      <c r="D34" s="1034"/>
      <c r="E34" s="1034"/>
      <c r="F34" s="1034"/>
      <c r="G34" s="1034"/>
      <c r="H34" s="1035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3">
      <c r="B35" s="122">
        <v>26</v>
      </c>
      <c r="C35" s="1033" t="str">
        <f>IF(ISBLANK('M&amp;V (ORÇ)'!C35)," ",'M&amp;V (ORÇ)'!C35)</f>
        <v xml:space="preserve"> </v>
      </c>
      <c r="D35" s="1034"/>
      <c r="E35" s="1034"/>
      <c r="F35" s="1034"/>
      <c r="G35" s="1034"/>
      <c r="H35" s="1035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3">
      <c r="B36" s="122">
        <v>27</v>
      </c>
      <c r="C36" s="1033" t="str">
        <f>IF(ISBLANK('M&amp;V (ORÇ)'!C36)," ",'M&amp;V (ORÇ)'!C36)</f>
        <v xml:space="preserve"> </v>
      </c>
      <c r="D36" s="1034"/>
      <c r="E36" s="1034"/>
      <c r="F36" s="1034"/>
      <c r="G36" s="1034"/>
      <c r="H36" s="1035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3">
      <c r="B37" s="122">
        <v>28</v>
      </c>
      <c r="C37" s="1033" t="str">
        <f>IF(ISBLANK('M&amp;V (ORÇ)'!C37)," ",'M&amp;V (ORÇ)'!C37)</f>
        <v xml:space="preserve"> </v>
      </c>
      <c r="D37" s="1034"/>
      <c r="E37" s="1034"/>
      <c r="F37" s="1034"/>
      <c r="G37" s="1034"/>
      <c r="H37" s="1035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3">
      <c r="B38" s="122">
        <v>29</v>
      </c>
      <c r="C38" s="1033" t="str">
        <f>IF(ISBLANK('M&amp;V (ORÇ)'!C38)," ",'M&amp;V (ORÇ)'!C38)</f>
        <v xml:space="preserve"> </v>
      </c>
      <c r="D38" s="1034"/>
      <c r="E38" s="1034"/>
      <c r="F38" s="1034"/>
      <c r="G38" s="1034"/>
      <c r="H38" s="1035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3">
      <c r="B39" s="122">
        <v>30</v>
      </c>
      <c r="C39" s="1033" t="str">
        <f>IF(ISBLANK('M&amp;V (ORÇ)'!C39)," ",'M&amp;V (ORÇ)'!C39)</f>
        <v xml:space="preserve"> </v>
      </c>
      <c r="D39" s="1034"/>
      <c r="E39" s="1034"/>
      <c r="F39" s="1034"/>
      <c r="G39" s="1034"/>
      <c r="H39" s="1035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3">
      <c r="B40" s="122">
        <v>31</v>
      </c>
      <c r="C40" s="1033" t="str">
        <f>IF(ISBLANK('M&amp;V (ORÇ)'!C40)," ",'M&amp;V (ORÇ)'!C40)</f>
        <v xml:space="preserve"> </v>
      </c>
      <c r="D40" s="1034"/>
      <c r="E40" s="1034"/>
      <c r="F40" s="1034"/>
      <c r="G40" s="1034"/>
      <c r="H40" s="1035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3">
      <c r="B41" s="122">
        <v>32</v>
      </c>
      <c r="C41" s="1033" t="str">
        <f>IF(ISBLANK('M&amp;V (ORÇ)'!C41)," ",'M&amp;V (ORÇ)'!C41)</f>
        <v xml:space="preserve"> </v>
      </c>
      <c r="D41" s="1034"/>
      <c r="E41" s="1034"/>
      <c r="F41" s="1034"/>
      <c r="G41" s="1034"/>
      <c r="H41" s="1035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3">
      <c r="B42" s="122">
        <v>33</v>
      </c>
      <c r="C42" s="1033" t="str">
        <f>IF(ISBLANK('M&amp;V (ORÇ)'!C42)," ",'M&amp;V (ORÇ)'!C42)</f>
        <v xml:space="preserve"> </v>
      </c>
      <c r="D42" s="1034"/>
      <c r="E42" s="1034"/>
      <c r="F42" s="1034"/>
      <c r="G42" s="1034"/>
      <c r="H42" s="1035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3">
      <c r="B43" s="122">
        <v>34</v>
      </c>
      <c r="C43" s="1033" t="str">
        <f>IF(ISBLANK('M&amp;V (ORÇ)'!C43)," ",'M&amp;V (ORÇ)'!C43)</f>
        <v xml:space="preserve"> </v>
      </c>
      <c r="D43" s="1034"/>
      <c r="E43" s="1034"/>
      <c r="F43" s="1034"/>
      <c r="G43" s="1034"/>
      <c r="H43" s="1035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3">
      <c r="B44" s="122">
        <v>35</v>
      </c>
      <c r="C44" s="1033" t="str">
        <f>IF(ISBLANK('M&amp;V (ORÇ)'!C44)," ",'M&amp;V (ORÇ)'!C44)</f>
        <v xml:space="preserve"> </v>
      </c>
      <c r="D44" s="1034"/>
      <c r="E44" s="1034"/>
      <c r="F44" s="1034"/>
      <c r="G44" s="1034"/>
      <c r="H44" s="1035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3">
      <c r="B45" s="122">
        <v>36</v>
      </c>
      <c r="C45" s="1033" t="str">
        <f>IF(ISBLANK('M&amp;V (ORÇ)'!C45)," ",'M&amp;V (ORÇ)'!C45)</f>
        <v xml:space="preserve"> </v>
      </c>
      <c r="D45" s="1034"/>
      <c r="E45" s="1034"/>
      <c r="F45" s="1034"/>
      <c r="G45" s="1034"/>
      <c r="H45" s="1035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3">
      <c r="B46" s="122">
        <v>37</v>
      </c>
      <c r="C46" s="1033" t="str">
        <f>IF(ISBLANK('M&amp;V (ORÇ)'!C46)," ",'M&amp;V (ORÇ)'!C46)</f>
        <v xml:space="preserve"> </v>
      </c>
      <c r="D46" s="1034"/>
      <c r="E46" s="1034"/>
      <c r="F46" s="1034"/>
      <c r="G46" s="1034"/>
      <c r="H46" s="1035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3">
      <c r="B47" s="122">
        <v>38</v>
      </c>
      <c r="C47" s="1033" t="str">
        <f>IF(ISBLANK('M&amp;V (ORÇ)'!C47)," ",'M&amp;V (ORÇ)'!C47)</f>
        <v xml:space="preserve"> </v>
      </c>
      <c r="D47" s="1034"/>
      <c r="E47" s="1034"/>
      <c r="F47" s="1034"/>
      <c r="G47" s="1034"/>
      <c r="H47" s="1035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3">
      <c r="B48" s="122">
        <v>39</v>
      </c>
      <c r="C48" s="1033" t="str">
        <f>IF(ISBLANK('M&amp;V (ORÇ)'!C48)," ",'M&amp;V (ORÇ)'!C48)</f>
        <v xml:space="preserve"> </v>
      </c>
      <c r="D48" s="1034"/>
      <c r="E48" s="1034"/>
      <c r="F48" s="1034"/>
      <c r="G48" s="1034"/>
      <c r="H48" s="1035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3">
      <c r="B49" s="122">
        <v>40</v>
      </c>
      <c r="C49" s="1033" t="str">
        <f>IF(ISBLANK('M&amp;V (ORÇ)'!C49)," ",'M&amp;V (ORÇ)'!C49)</f>
        <v xml:space="preserve"> </v>
      </c>
      <c r="D49" s="1034"/>
      <c r="E49" s="1034"/>
      <c r="F49" s="1034"/>
      <c r="G49" s="1034"/>
      <c r="H49" s="1035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3">
      <c r="B50" s="122">
        <v>41</v>
      </c>
      <c r="C50" s="1033" t="str">
        <f>IF(ISBLANK('M&amp;V (ORÇ)'!C50)," ",'M&amp;V (ORÇ)'!C50)</f>
        <v xml:space="preserve"> </v>
      </c>
      <c r="D50" s="1034"/>
      <c r="E50" s="1034"/>
      <c r="F50" s="1034"/>
      <c r="G50" s="1034"/>
      <c r="H50" s="1035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3">
      <c r="B51" s="122">
        <v>42</v>
      </c>
      <c r="C51" s="1033" t="str">
        <f>IF(ISBLANK('M&amp;V (ORÇ)'!C51)," ",'M&amp;V (ORÇ)'!C51)</f>
        <v xml:space="preserve"> </v>
      </c>
      <c r="D51" s="1034"/>
      <c r="E51" s="1034"/>
      <c r="F51" s="1034"/>
      <c r="G51" s="1034"/>
      <c r="H51" s="1035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3">
      <c r="B52" s="122">
        <v>43</v>
      </c>
      <c r="C52" s="1033" t="str">
        <f>IF(ISBLANK('M&amp;V (ORÇ)'!C52)," ",'M&amp;V (ORÇ)'!C52)</f>
        <v xml:space="preserve"> </v>
      </c>
      <c r="D52" s="1034"/>
      <c r="E52" s="1034"/>
      <c r="F52" s="1034"/>
      <c r="G52" s="1034"/>
      <c r="H52" s="1035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3">
      <c r="B53" s="122">
        <v>44</v>
      </c>
      <c r="C53" s="1033" t="str">
        <f>IF(ISBLANK('M&amp;V (ORÇ)'!C53)," ",'M&amp;V (ORÇ)'!C53)</f>
        <v xml:space="preserve"> </v>
      </c>
      <c r="D53" s="1034"/>
      <c r="E53" s="1034"/>
      <c r="F53" s="1034"/>
      <c r="G53" s="1034"/>
      <c r="H53" s="1035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3">
      <c r="B54" s="122">
        <v>45</v>
      </c>
      <c r="C54" s="1033" t="str">
        <f>IF(ISBLANK('M&amp;V (ORÇ)'!C54)," ",'M&amp;V (ORÇ)'!C54)</f>
        <v xml:space="preserve"> </v>
      </c>
      <c r="D54" s="1034"/>
      <c r="E54" s="1034"/>
      <c r="F54" s="1034"/>
      <c r="G54" s="1034"/>
      <c r="H54" s="1035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3">
      <c r="B55" s="122">
        <v>46</v>
      </c>
      <c r="C55" s="1033" t="str">
        <f>IF(ISBLANK('M&amp;V (ORÇ)'!C55)," ",'M&amp;V (ORÇ)'!C55)</f>
        <v xml:space="preserve"> </v>
      </c>
      <c r="D55" s="1034"/>
      <c r="E55" s="1034"/>
      <c r="F55" s="1034"/>
      <c r="G55" s="1034"/>
      <c r="H55" s="1035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3">
      <c r="B56" s="122">
        <v>47</v>
      </c>
      <c r="C56" s="1033" t="str">
        <f>IF(ISBLANK('M&amp;V (ORÇ)'!C56)," ",'M&amp;V (ORÇ)'!C56)</f>
        <v xml:space="preserve"> </v>
      </c>
      <c r="D56" s="1034"/>
      <c r="E56" s="1034"/>
      <c r="F56" s="1034"/>
      <c r="G56" s="1034"/>
      <c r="H56" s="1035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3">
      <c r="B57" s="122">
        <v>48</v>
      </c>
      <c r="C57" s="1033" t="str">
        <f>IF(ISBLANK('M&amp;V (ORÇ)'!C57)," ",'M&amp;V (ORÇ)'!C57)</f>
        <v xml:space="preserve"> </v>
      </c>
      <c r="D57" s="1034"/>
      <c r="E57" s="1034"/>
      <c r="F57" s="1034"/>
      <c r="G57" s="1034"/>
      <c r="H57" s="1035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3">
      <c r="B58" s="122">
        <v>49</v>
      </c>
      <c r="C58" s="1033" t="str">
        <f>IF(ISBLANK('M&amp;V (ORÇ)'!C58)," ",'M&amp;V (ORÇ)'!C58)</f>
        <v xml:space="preserve"> </v>
      </c>
      <c r="D58" s="1034"/>
      <c r="E58" s="1034"/>
      <c r="F58" s="1034"/>
      <c r="G58" s="1034"/>
      <c r="H58" s="1035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3">
      <c r="B59" s="122">
        <v>50</v>
      </c>
      <c r="C59" s="1033" t="str">
        <f>IF(ISBLANK('M&amp;V (ORÇ)'!C59)," ",'M&amp;V (ORÇ)'!C59)</f>
        <v xml:space="preserve"> </v>
      </c>
      <c r="D59" s="1034"/>
      <c r="E59" s="1034"/>
      <c r="F59" s="1034"/>
      <c r="G59" s="1034"/>
      <c r="H59" s="1035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3">
      <c r="B60" s="126"/>
      <c r="C60" s="1036" t="s">
        <v>241</v>
      </c>
      <c r="D60" s="1036"/>
      <c r="E60" s="1036"/>
      <c r="F60" s="1036"/>
      <c r="G60" s="1036"/>
      <c r="H60" s="1036"/>
      <c r="I60" s="1036"/>
      <c r="J60" s="1036"/>
      <c r="K60" s="1036"/>
      <c r="L60" s="1037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3">
      <c r="B61" s="1048" t="s">
        <v>242</v>
      </c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 t="str">
        <f>B61</f>
        <v>PERÍODO PÓS-RETROFIT</v>
      </c>
      <c r="P61" s="1050"/>
    </row>
    <row r="62" spans="2:16" x14ac:dyDescent="0.3">
      <c r="B62" s="1008" t="s">
        <v>234</v>
      </c>
      <c r="C62" s="1009"/>
      <c r="D62" s="1009"/>
      <c r="E62" s="1009"/>
      <c r="F62" s="1009"/>
      <c r="G62" s="1009"/>
      <c r="H62" s="1010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3">
      <c r="B63" s="122">
        <v>1</v>
      </c>
      <c r="C63" s="1033" t="str">
        <f>IF(ISBLANK('M&amp;V (ORÇ)'!C62)," ",'M&amp;V (ORÇ)'!C62)</f>
        <v xml:space="preserve"> </v>
      </c>
      <c r="D63" s="1034"/>
      <c r="E63" s="1034"/>
      <c r="F63" s="1034"/>
      <c r="G63" s="1034"/>
      <c r="H63" s="1035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3">
      <c r="B64" s="122">
        <v>2</v>
      </c>
      <c r="C64" s="1033" t="str">
        <f>IF(ISBLANK('M&amp;V (ORÇ)'!C63)," ",'M&amp;V (ORÇ)'!C63)</f>
        <v xml:space="preserve"> </v>
      </c>
      <c r="D64" s="1034"/>
      <c r="E64" s="1034"/>
      <c r="F64" s="1034"/>
      <c r="G64" s="1034"/>
      <c r="H64" s="1035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3">
      <c r="B65" s="122">
        <v>3</v>
      </c>
      <c r="C65" s="1033" t="str">
        <f>IF(ISBLANK('M&amp;V (ORÇ)'!C64)," ",'M&amp;V (ORÇ)'!C64)</f>
        <v xml:space="preserve"> </v>
      </c>
      <c r="D65" s="1034"/>
      <c r="E65" s="1034"/>
      <c r="F65" s="1034"/>
      <c r="G65" s="1034"/>
      <c r="H65" s="1035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3">
      <c r="B66" s="122">
        <v>4</v>
      </c>
      <c r="C66" s="1033" t="str">
        <f>IF(ISBLANK('M&amp;V (ORÇ)'!C65)," ",'M&amp;V (ORÇ)'!C65)</f>
        <v xml:space="preserve"> </v>
      </c>
      <c r="D66" s="1034"/>
      <c r="E66" s="1034"/>
      <c r="F66" s="1034"/>
      <c r="G66" s="1034"/>
      <c r="H66" s="1035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3">
      <c r="B67" s="122">
        <v>5</v>
      </c>
      <c r="C67" s="1033" t="str">
        <f>IF(ISBLANK('M&amp;V (ORÇ)'!C66)," ",'M&amp;V (ORÇ)'!C66)</f>
        <v xml:space="preserve"> </v>
      </c>
      <c r="D67" s="1034"/>
      <c r="E67" s="1034"/>
      <c r="F67" s="1034"/>
      <c r="G67" s="1034"/>
      <c r="H67" s="1035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3">
      <c r="B68" s="122">
        <v>6</v>
      </c>
      <c r="C68" s="1033" t="str">
        <f>IF(ISBLANK('M&amp;V (ORÇ)'!C67)," ",'M&amp;V (ORÇ)'!C67)</f>
        <v xml:space="preserve"> </v>
      </c>
      <c r="D68" s="1034"/>
      <c r="E68" s="1034"/>
      <c r="F68" s="1034"/>
      <c r="G68" s="1034"/>
      <c r="H68" s="1035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3">
      <c r="B69" s="122">
        <v>7</v>
      </c>
      <c r="C69" s="1033" t="str">
        <f>IF(ISBLANK('M&amp;V (ORÇ)'!C68)," ",'M&amp;V (ORÇ)'!C68)</f>
        <v xml:space="preserve"> </v>
      </c>
      <c r="D69" s="1034"/>
      <c r="E69" s="1034"/>
      <c r="F69" s="1034"/>
      <c r="G69" s="1034"/>
      <c r="H69" s="1035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3">
      <c r="B70" s="122">
        <v>8</v>
      </c>
      <c r="C70" s="1033" t="str">
        <f>IF(ISBLANK('M&amp;V (ORÇ)'!C69)," ",'M&amp;V (ORÇ)'!C69)</f>
        <v xml:space="preserve"> </v>
      </c>
      <c r="D70" s="1034"/>
      <c r="E70" s="1034"/>
      <c r="F70" s="1034"/>
      <c r="G70" s="1034"/>
      <c r="H70" s="1035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3">
      <c r="B71" s="122">
        <v>9</v>
      </c>
      <c r="C71" s="1033" t="str">
        <f>IF(ISBLANK('M&amp;V (ORÇ)'!C70)," ",'M&amp;V (ORÇ)'!C70)</f>
        <v xml:space="preserve"> </v>
      </c>
      <c r="D71" s="1034"/>
      <c r="E71" s="1034"/>
      <c r="F71" s="1034"/>
      <c r="G71" s="1034"/>
      <c r="H71" s="1035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3">
      <c r="B72" s="122">
        <v>10</v>
      </c>
      <c r="C72" s="1033" t="str">
        <f>IF(ISBLANK('M&amp;V (ORÇ)'!C71)," ",'M&amp;V (ORÇ)'!C71)</f>
        <v xml:space="preserve"> </v>
      </c>
      <c r="D72" s="1034"/>
      <c r="E72" s="1034"/>
      <c r="F72" s="1034"/>
      <c r="G72" s="1034"/>
      <c r="H72" s="1035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3">
      <c r="B73" s="122">
        <v>11</v>
      </c>
      <c r="C73" s="1033" t="str">
        <f>IF(ISBLANK('M&amp;V (ORÇ)'!C72)," ",'M&amp;V (ORÇ)'!C72)</f>
        <v xml:space="preserve"> </v>
      </c>
      <c r="D73" s="1034"/>
      <c r="E73" s="1034"/>
      <c r="F73" s="1034"/>
      <c r="G73" s="1034"/>
      <c r="H73" s="1035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3">
      <c r="B74" s="122">
        <v>12</v>
      </c>
      <c r="C74" s="1033" t="str">
        <f>IF(ISBLANK('M&amp;V (ORÇ)'!C73)," ",'M&amp;V (ORÇ)'!C73)</f>
        <v xml:space="preserve"> </v>
      </c>
      <c r="D74" s="1034"/>
      <c r="E74" s="1034"/>
      <c r="F74" s="1034"/>
      <c r="G74" s="1034"/>
      <c r="H74" s="1035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3">
      <c r="B75" s="122">
        <v>13</v>
      </c>
      <c r="C75" s="1033" t="str">
        <f>IF(ISBLANK('M&amp;V (ORÇ)'!C74)," ",'M&amp;V (ORÇ)'!C74)</f>
        <v xml:space="preserve"> </v>
      </c>
      <c r="D75" s="1034"/>
      <c r="E75" s="1034"/>
      <c r="F75" s="1034"/>
      <c r="G75" s="1034"/>
      <c r="H75" s="1035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3">
      <c r="B76" s="122">
        <v>14</v>
      </c>
      <c r="C76" s="1033" t="str">
        <f>IF(ISBLANK('M&amp;V (ORÇ)'!C75)," ",'M&amp;V (ORÇ)'!C75)</f>
        <v xml:space="preserve"> </v>
      </c>
      <c r="D76" s="1034"/>
      <c r="E76" s="1034"/>
      <c r="F76" s="1034"/>
      <c r="G76" s="1034"/>
      <c r="H76" s="1035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3">
      <c r="B77" s="122">
        <v>15</v>
      </c>
      <c r="C77" s="1033" t="str">
        <f>IF(ISBLANK('M&amp;V (ORÇ)'!C76)," ",'M&amp;V (ORÇ)'!C76)</f>
        <v xml:space="preserve"> </v>
      </c>
      <c r="D77" s="1034"/>
      <c r="E77" s="1034"/>
      <c r="F77" s="1034"/>
      <c r="G77" s="1034"/>
      <c r="H77" s="1035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3">
      <c r="B78" s="122">
        <v>16</v>
      </c>
      <c r="C78" s="1033" t="str">
        <f>IF(ISBLANK('M&amp;V (ORÇ)'!C77)," ",'M&amp;V (ORÇ)'!C77)</f>
        <v xml:space="preserve"> </v>
      </c>
      <c r="D78" s="1034"/>
      <c r="E78" s="1034"/>
      <c r="F78" s="1034"/>
      <c r="G78" s="1034"/>
      <c r="H78" s="1035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3">
      <c r="B79" s="122">
        <v>17</v>
      </c>
      <c r="C79" s="1033" t="str">
        <f>IF(ISBLANK('M&amp;V (ORÇ)'!C78)," ",'M&amp;V (ORÇ)'!C78)</f>
        <v xml:space="preserve"> </v>
      </c>
      <c r="D79" s="1034"/>
      <c r="E79" s="1034"/>
      <c r="F79" s="1034"/>
      <c r="G79" s="1034"/>
      <c r="H79" s="1035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3">
      <c r="B80" s="122">
        <v>18</v>
      </c>
      <c r="C80" s="1033" t="str">
        <f>IF(ISBLANK('M&amp;V (ORÇ)'!C79)," ",'M&amp;V (ORÇ)'!C79)</f>
        <v xml:space="preserve"> </v>
      </c>
      <c r="D80" s="1034"/>
      <c r="E80" s="1034"/>
      <c r="F80" s="1034"/>
      <c r="G80" s="1034"/>
      <c r="H80" s="1035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3">
      <c r="B81" s="122">
        <v>19</v>
      </c>
      <c r="C81" s="1033" t="str">
        <f>IF(ISBLANK('M&amp;V (ORÇ)'!C80)," ",'M&amp;V (ORÇ)'!C80)</f>
        <v xml:space="preserve"> </v>
      </c>
      <c r="D81" s="1034"/>
      <c r="E81" s="1034"/>
      <c r="F81" s="1034"/>
      <c r="G81" s="1034"/>
      <c r="H81" s="1035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3">
      <c r="B82" s="122">
        <v>20</v>
      </c>
      <c r="C82" s="1033" t="str">
        <f>IF(ISBLANK('M&amp;V (ORÇ)'!C81)," ",'M&amp;V (ORÇ)'!C81)</f>
        <v xml:space="preserve"> </v>
      </c>
      <c r="D82" s="1034"/>
      <c r="E82" s="1034"/>
      <c r="F82" s="1034"/>
      <c r="G82" s="1034"/>
      <c r="H82" s="1035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3">
      <c r="B83" s="122">
        <v>21</v>
      </c>
      <c r="C83" s="1033" t="str">
        <f>IF(ISBLANK('M&amp;V (ORÇ)'!C82)," ",'M&amp;V (ORÇ)'!C82)</f>
        <v xml:space="preserve"> </v>
      </c>
      <c r="D83" s="1034"/>
      <c r="E83" s="1034"/>
      <c r="F83" s="1034"/>
      <c r="G83" s="1034"/>
      <c r="H83" s="1035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3">
      <c r="B84" s="122">
        <v>22</v>
      </c>
      <c r="C84" s="1033" t="str">
        <f>IF(ISBLANK('M&amp;V (ORÇ)'!C83)," ",'M&amp;V (ORÇ)'!C83)</f>
        <v xml:space="preserve"> </v>
      </c>
      <c r="D84" s="1034"/>
      <c r="E84" s="1034"/>
      <c r="F84" s="1034"/>
      <c r="G84" s="1034"/>
      <c r="H84" s="1035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3">
      <c r="B85" s="122">
        <v>23</v>
      </c>
      <c r="C85" s="1033" t="str">
        <f>IF(ISBLANK('M&amp;V (ORÇ)'!C84)," ",'M&amp;V (ORÇ)'!C84)</f>
        <v xml:space="preserve"> </v>
      </c>
      <c r="D85" s="1034"/>
      <c r="E85" s="1034"/>
      <c r="F85" s="1034"/>
      <c r="G85" s="1034"/>
      <c r="H85" s="1035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3">
      <c r="B86" s="122">
        <v>24</v>
      </c>
      <c r="C86" s="1033" t="str">
        <f>IF(ISBLANK('M&amp;V (ORÇ)'!C85)," ",'M&amp;V (ORÇ)'!C85)</f>
        <v xml:space="preserve"> </v>
      </c>
      <c r="D86" s="1034"/>
      <c r="E86" s="1034"/>
      <c r="F86" s="1034"/>
      <c r="G86" s="1034"/>
      <c r="H86" s="1035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3">
      <c r="B87" s="122">
        <v>25</v>
      </c>
      <c r="C87" s="1033" t="str">
        <f>IF(ISBLANK('M&amp;V (ORÇ)'!C86)," ",'M&amp;V (ORÇ)'!C86)</f>
        <v xml:space="preserve"> </v>
      </c>
      <c r="D87" s="1034"/>
      <c r="E87" s="1034"/>
      <c r="F87" s="1034"/>
      <c r="G87" s="1034"/>
      <c r="H87" s="1035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3">
      <c r="B88" s="122">
        <v>26</v>
      </c>
      <c r="C88" s="1033" t="str">
        <f>IF(ISBLANK('M&amp;V (ORÇ)'!C87)," ",'M&amp;V (ORÇ)'!C87)</f>
        <v xml:space="preserve"> </v>
      </c>
      <c r="D88" s="1034"/>
      <c r="E88" s="1034"/>
      <c r="F88" s="1034"/>
      <c r="G88" s="1034"/>
      <c r="H88" s="1035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3">
      <c r="B89" s="122">
        <v>27</v>
      </c>
      <c r="C89" s="1033" t="str">
        <f>IF(ISBLANK('M&amp;V (ORÇ)'!C88)," ",'M&amp;V (ORÇ)'!C88)</f>
        <v xml:space="preserve"> </v>
      </c>
      <c r="D89" s="1034"/>
      <c r="E89" s="1034"/>
      <c r="F89" s="1034"/>
      <c r="G89" s="1034"/>
      <c r="H89" s="1035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3">
      <c r="B90" s="122">
        <v>28</v>
      </c>
      <c r="C90" s="1033" t="str">
        <f>IF(ISBLANK('M&amp;V (ORÇ)'!C89)," ",'M&amp;V (ORÇ)'!C89)</f>
        <v xml:space="preserve"> </v>
      </c>
      <c r="D90" s="1034"/>
      <c r="E90" s="1034"/>
      <c r="F90" s="1034"/>
      <c r="G90" s="1034"/>
      <c r="H90" s="1035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3">
      <c r="B91" s="122">
        <v>29</v>
      </c>
      <c r="C91" s="1033" t="str">
        <f>IF(ISBLANK('M&amp;V (ORÇ)'!C90)," ",'M&amp;V (ORÇ)'!C90)</f>
        <v xml:space="preserve"> </v>
      </c>
      <c r="D91" s="1034"/>
      <c r="E91" s="1034"/>
      <c r="F91" s="1034"/>
      <c r="G91" s="1034"/>
      <c r="H91" s="1035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3">
      <c r="B92" s="122">
        <v>30</v>
      </c>
      <c r="C92" s="1033" t="str">
        <f>IF(ISBLANK('M&amp;V (ORÇ)'!C91)," ",'M&amp;V (ORÇ)'!C91)</f>
        <v xml:space="preserve"> </v>
      </c>
      <c r="D92" s="1034"/>
      <c r="E92" s="1034"/>
      <c r="F92" s="1034"/>
      <c r="G92" s="1034"/>
      <c r="H92" s="1035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3">
      <c r="B93" s="122">
        <v>31</v>
      </c>
      <c r="C93" s="1033" t="str">
        <f>IF(ISBLANK('M&amp;V (ORÇ)'!C92)," ",'M&amp;V (ORÇ)'!C92)</f>
        <v xml:space="preserve"> </v>
      </c>
      <c r="D93" s="1034"/>
      <c r="E93" s="1034"/>
      <c r="F93" s="1034"/>
      <c r="G93" s="1034"/>
      <c r="H93" s="1035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3">
      <c r="B94" s="122">
        <v>32</v>
      </c>
      <c r="C94" s="1033" t="str">
        <f>IF(ISBLANK('M&amp;V (ORÇ)'!C93)," ",'M&amp;V (ORÇ)'!C93)</f>
        <v xml:space="preserve"> </v>
      </c>
      <c r="D94" s="1034"/>
      <c r="E94" s="1034"/>
      <c r="F94" s="1034"/>
      <c r="G94" s="1034"/>
      <c r="H94" s="1035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3">
      <c r="B95" s="122">
        <v>33</v>
      </c>
      <c r="C95" s="1033" t="str">
        <f>IF(ISBLANK('M&amp;V (ORÇ)'!C94)," ",'M&amp;V (ORÇ)'!C94)</f>
        <v xml:space="preserve"> </v>
      </c>
      <c r="D95" s="1034"/>
      <c r="E95" s="1034"/>
      <c r="F95" s="1034"/>
      <c r="G95" s="1034"/>
      <c r="H95" s="1035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3">
      <c r="B96" s="122">
        <v>34</v>
      </c>
      <c r="C96" s="1033" t="str">
        <f>IF(ISBLANK('M&amp;V (ORÇ)'!C95)," ",'M&amp;V (ORÇ)'!C95)</f>
        <v xml:space="preserve"> </v>
      </c>
      <c r="D96" s="1034"/>
      <c r="E96" s="1034"/>
      <c r="F96" s="1034"/>
      <c r="G96" s="1034"/>
      <c r="H96" s="1035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3">
      <c r="B97" s="122">
        <v>35</v>
      </c>
      <c r="C97" s="1033" t="str">
        <f>IF(ISBLANK('M&amp;V (ORÇ)'!C96)," ",'M&amp;V (ORÇ)'!C96)</f>
        <v xml:space="preserve"> </v>
      </c>
      <c r="D97" s="1034"/>
      <c r="E97" s="1034"/>
      <c r="F97" s="1034"/>
      <c r="G97" s="1034"/>
      <c r="H97" s="1035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3">
      <c r="B98" s="122">
        <v>36</v>
      </c>
      <c r="C98" s="1033" t="str">
        <f>IF(ISBLANK('M&amp;V (ORÇ)'!C97)," ",'M&amp;V (ORÇ)'!C97)</f>
        <v xml:space="preserve"> </v>
      </c>
      <c r="D98" s="1034"/>
      <c r="E98" s="1034"/>
      <c r="F98" s="1034"/>
      <c r="G98" s="1034"/>
      <c r="H98" s="1035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3">
      <c r="B99" s="122">
        <v>37</v>
      </c>
      <c r="C99" s="1033" t="str">
        <f>IF(ISBLANK('M&amp;V (ORÇ)'!C98)," ",'M&amp;V (ORÇ)'!C98)</f>
        <v xml:space="preserve"> </v>
      </c>
      <c r="D99" s="1034"/>
      <c r="E99" s="1034"/>
      <c r="F99" s="1034"/>
      <c r="G99" s="1034"/>
      <c r="H99" s="1035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3">
      <c r="B100" s="122">
        <v>38</v>
      </c>
      <c r="C100" s="1033" t="str">
        <f>IF(ISBLANK('M&amp;V (ORÇ)'!C99)," ",'M&amp;V (ORÇ)'!C99)</f>
        <v xml:space="preserve"> </v>
      </c>
      <c r="D100" s="1034"/>
      <c r="E100" s="1034"/>
      <c r="F100" s="1034"/>
      <c r="G100" s="1034"/>
      <c r="H100" s="1035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3">
      <c r="B101" s="122">
        <v>39</v>
      </c>
      <c r="C101" s="1033" t="str">
        <f>IF(ISBLANK('M&amp;V (ORÇ)'!C100)," ",'M&amp;V (ORÇ)'!C100)</f>
        <v xml:space="preserve"> </v>
      </c>
      <c r="D101" s="1034"/>
      <c r="E101" s="1034"/>
      <c r="F101" s="1034"/>
      <c r="G101" s="1034"/>
      <c r="H101" s="1035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3">
      <c r="B102" s="122">
        <v>40</v>
      </c>
      <c r="C102" s="1033" t="str">
        <f>IF(ISBLANK('M&amp;V (ORÇ)'!C101)," ",'M&amp;V (ORÇ)'!C101)</f>
        <v xml:space="preserve"> </v>
      </c>
      <c r="D102" s="1034"/>
      <c r="E102" s="1034"/>
      <c r="F102" s="1034"/>
      <c r="G102" s="1034"/>
      <c r="H102" s="1035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3">
      <c r="B103" s="122">
        <v>41</v>
      </c>
      <c r="C103" s="1033" t="str">
        <f>IF(ISBLANK('M&amp;V (ORÇ)'!C102)," ",'M&amp;V (ORÇ)'!C102)</f>
        <v xml:space="preserve"> </v>
      </c>
      <c r="D103" s="1034"/>
      <c r="E103" s="1034"/>
      <c r="F103" s="1034"/>
      <c r="G103" s="1034"/>
      <c r="H103" s="1035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3">
      <c r="B104" s="122">
        <v>42</v>
      </c>
      <c r="C104" s="1033" t="str">
        <f>IF(ISBLANK('M&amp;V (ORÇ)'!C103)," ",'M&amp;V (ORÇ)'!C103)</f>
        <v xml:space="preserve"> </v>
      </c>
      <c r="D104" s="1034"/>
      <c r="E104" s="1034"/>
      <c r="F104" s="1034"/>
      <c r="G104" s="1034"/>
      <c r="H104" s="1035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3">
      <c r="B105" s="122">
        <v>43</v>
      </c>
      <c r="C105" s="1033" t="str">
        <f>IF(ISBLANK('M&amp;V (ORÇ)'!C104)," ",'M&amp;V (ORÇ)'!C104)</f>
        <v xml:space="preserve"> </v>
      </c>
      <c r="D105" s="1034"/>
      <c r="E105" s="1034"/>
      <c r="F105" s="1034"/>
      <c r="G105" s="1034"/>
      <c r="H105" s="1035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3">
      <c r="B106" s="122">
        <v>44</v>
      </c>
      <c r="C106" s="1033" t="str">
        <f>IF(ISBLANK('M&amp;V (ORÇ)'!C105)," ",'M&amp;V (ORÇ)'!C105)</f>
        <v xml:space="preserve"> </v>
      </c>
      <c r="D106" s="1034"/>
      <c r="E106" s="1034"/>
      <c r="F106" s="1034"/>
      <c r="G106" s="1034"/>
      <c r="H106" s="1035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3">
      <c r="B107" s="122">
        <v>45</v>
      </c>
      <c r="C107" s="1033" t="str">
        <f>IF(ISBLANK('M&amp;V (ORÇ)'!C106)," ",'M&amp;V (ORÇ)'!C106)</f>
        <v xml:space="preserve"> </v>
      </c>
      <c r="D107" s="1034"/>
      <c r="E107" s="1034"/>
      <c r="F107" s="1034"/>
      <c r="G107" s="1034"/>
      <c r="H107" s="1035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3">
      <c r="B108" s="122">
        <v>46</v>
      </c>
      <c r="C108" s="1033" t="str">
        <f>IF(ISBLANK('M&amp;V (ORÇ)'!C107)," ",'M&amp;V (ORÇ)'!C107)</f>
        <v xml:space="preserve"> </v>
      </c>
      <c r="D108" s="1034"/>
      <c r="E108" s="1034"/>
      <c r="F108" s="1034"/>
      <c r="G108" s="1034"/>
      <c r="H108" s="1035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3">
      <c r="B109" s="122">
        <v>47</v>
      </c>
      <c r="C109" s="1033" t="str">
        <f>IF(ISBLANK('M&amp;V (ORÇ)'!C108)," ",'M&amp;V (ORÇ)'!C108)</f>
        <v xml:space="preserve"> </v>
      </c>
      <c r="D109" s="1034"/>
      <c r="E109" s="1034"/>
      <c r="F109" s="1034"/>
      <c r="G109" s="1034"/>
      <c r="H109" s="1035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3">
      <c r="B110" s="122">
        <v>48</v>
      </c>
      <c r="C110" s="1033" t="str">
        <f>IF(ISBLANK('M&amp;V (ORÇ)'!C109)," ",'M&amp;V (ORÇ)'!C109)</f>
        <v xml:space="preserve"> </v>
      </c>
      <c r="D110" s="1034"/>
      <c r="E110" s="1034"/>
      <c r="F110" s="1034"/>
      <c r="G110" s="1034"/>
      <c r="H110" s="1035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3">
      <c r="B111" s="122">
        <v>49</v>
      </c>
      <c r="C111" s="1033" t="str">
        <f>IF(ISBLANK('M&amp;V (ORÇ)'!C110)," ",'M&amp;V (ORÇ)'!C110)</f>
        <v xml:space="preserve"> </v>
      </c>
      <c r="D111" s="1034"/>
      <c r="E111" s="1034"/>
      <c r="F111" s="1034"/>
      <c r="G111" s="1034"/>
      <c r="H111" s="1035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3">
      <c r="B112" s="122">
        <v>50</v>
      </c>
      <c r="C112" s="1033" t="str">
        <f>IF(ISBLANK('M&amp;V (ORÇ)'!C111)," ",'M&amp;V (ORÇ)'!C111)</f>
        <v xml:space="preserve"> </v>
      </c>
      <c r="D112" s="1034"/>
      <c r="E112" s="1034"/>
      <c r="F112" s="1034"/>
      <c r="G112" s="1034"/>
      <c r="H112" s="1035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3">
      <c r="B113" s="126"/>
      <c r="C113" s="1036" t="s">
        <v>243</v>
      </c>
      <c r="D113" s="1036"/>
      <c r="E113" s="1036"/>
      <c r="F113" s="1036"/>
      <c r="G113" s="1036"/>
      <c r="H113" s="1036"/>
      <c r="I113" s="1036"/>
      <c r="J113" s="1036"/>
      <c r="K113" s="1036"/>
      <c r="L113" s="1037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3">
      <c r="B114" s="129"/>
      <c r="C114" s="1052" t="s">
        <v>244</v>
      </c>
      <c r="D114" s="1052"/>
      <c r="E114" s="1052"/>
      <c r="F114" s="1052"/>
      <c r="G114" s="1052"/>
      <c r="H114" s="1052"/>
      <c r="I114" s="1052"/>
      <c r="J114" s="1052"/>
      <c r="K114" s="1052"/>
      <c r="L114" s="1053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3">
      <c r="B115" s="1021" t="s">
        <v>680</v>
      </c>
      <c r="C115" s="1022"/>
      <c r="D115" s="1022"/>
      <c r="E115" s="1022"/>
      <c r="F115" s="1022"/>
      <c r="G115" s="1022"/>
      <c r="H115" s="1022"/>
      <c r="I115" s="1022"/>
      <c r="J115" s="1022"/>
      <c r="K115" s="1022"/>
      <c r="L115" s="1022"/>
      <c r="M115" s="1022"/>
      <c r="N115" s="1022"/>
      <c r="O115" s="1022"/>
      <c r="P115" s="1023"/>
    </row>
    <row r="116" spans="2:16" x14ac:dyDescent="0.3">
      <c r="B116" s="1048" t="s">
        <v>233</v>
      </c>
      <c r="C116" s="1049"/>
      <c r="D116" s="1049"/>
      <c r="E116" s="1049"/>
      <c r="F116" s="1049"/>
      <c r="G116" s="1049"/>
      <c r="H116" s="1049"/>
      <c r="I116" s="1049"/>
      <c r="J116" s="1049"/>
      <c r="K116" s="1049"/>
      <c r="L116" s="1049"/>
      <c r="M116" s="1049"/>
      <c r="N116" s="1049"/>
      <c r="O116" s="1049" t="str">
        <f>B116</f>
        <v>PERÍODO DE REFERÊNCIA</v>
      </c>
      <c r="P116" s="1050"/>
    </row>
    <row r="117" spans="2:16" x14ac:dyDescent="0.3">
      <c r="B117" s="1008" t="s">
        <v>234</v>
      </c>
      <c r="C117" s="1009"/>
      <c r="D117" s="1009"/>
      <c r="E117" s="1009"/>
      <c r="F117" s="1009"/>
      <c r="G117" s="1009"/>
      <c r="H117" s="1010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3">
      <c r="B118" s="122">
        <v>1</v>
      </c>
      <c r="C118" s="1033" t="str">
        <f>IF(ISBLANK('M&amp;V (ORÇ)'!C115)," ",'M&amp;V (ORÇ)'!C115)</f>
        <v xml:space="preserve"> </v>
      </c>
      <c r="D118" s="1034"/>
      <c r="E118" s="1034"/>
      <c r="F118" s="1034"/>
      <c r="G118" s="1034"/>
      <c r="H118" s="1035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3">
      <c r="B119" s="122">
        <v>2</v>
      </c>
      <c r="C119" s="1033" t="str">
        <f>IF(ISBLANK('M&amp;V (ORÇ)'!C116)," ",'M&amp;V (ORÇ)'!C116)</f>
        <v xml:space="preserve"> </v>
      </c>
      <c r="D119" s="1034"/>
      <c r="E119" s="1034"/>
      <c r="F119" s="1034"/>
      <c r="G119" s="1034"/>
      <c r="H119" s="1035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3">
      <c r="B120" s="122">
        <v>3</v>
      </c>
      <c r="C120" s="1033" t="str">
        <f>IF(ISBLANK('M&amp;V (ORÇ)'!C117)," ",'M&amp;V (ORÇ)'!C117)</f>
        <v xml:space="preserve"> </v>
      </c>
      <c r="D120" s="1034"/>
      <c r="E120" s="1034"/>
      <c r="F120" s="1034"/>
      <c r="G120" s="1034"/>
      <c r="H120" s="1035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3">
      <c r="B121" s="122">
        <v>4</v>
      </c>
      <c r="C121" s="1033" t="str">
        <f>IF(ISBLANK('M&amp;V (ORÇ)'!C118)," ",'M&amp;V (ORÇ)'!C118)</f>
        <v xml:space="preserve"> </v>
      </c>
      <c r="D121" s="1034"/>
      <c r="E121" s="1034"/>
      <c r="F121" s="1034"/>
      <c r="G121" s="1034"/>
      <c r="H121" s="1035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3">
      <c r="B122" s="122">
        <v>5</v>
      </c>
      <c r="C122" s="1033" t="str">
        <f>IF(ISBLANK('M&amp;V (ORÇ)'!C119)," ",'M&amp;V (ORÇ)'!C119)</f>
        <v xml:space="preserve"> </v>
      </c>
      <c r="D122" s="1034"/>
      <c r="E122" s="1034"/>
      <c r="F122" s="1034"/>
      <c r="G122" s="1034"/>
      <c r="H122" s="1035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3">
      <c r="B123" s="122">
        <v>6</v>
      </c>
      <c r="C123" s="1033" t="str">
        <f>IF(ISBLANK('M&amp;V (ORÇ)'!C120)," ",'M&amp;V (ORÇ)'!C120)</f>
        <v xml:space="preserve"> </v>
      </c>
      <c r="D123" s="1034"/>
      <c r="E123" s="1034"/>
      <c r="F123" s="1034"/>
      <c r="G123" s="1034"/>
      <c r="H123" s="1035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3">
      <c r="B124" s="122">
        <v>7</v>
      </c>
      <c r="C124" s="1033" t="str">
        <f>IF(ISBLANK('M&amp;V (ORÇ)'!C121)," ",'M&amp;V (ORÇ)'!C121)</f>
        <v xml:space="preserve"> </v>
      </c>
      <c r="D124" s="1034"/>
      <c r="E124" s="1034"/>
      <c r="F124" s="1034"/>
      <c r="G124" s="1034"/>
      <c r="H124" s="1035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3">
      <c r="B125" s="122">
        <v>8</v>
      </c>
      <c r="C125" s="1033" t="str">
        <f>IF(ISBLANK('M&amp;V (ORÇ)'!C122)," ",'M&amp;V (ORÇ)'!C122)</f>
        <v xml:space="preserve"> </v>
      </c>
      <c r="D125" s="1034"/>
      <c r="E125" s="1034"/>
      <c r="F125" s="1034"/>
      <c r="G125" s="1034"/>
      <c r="H125" s="1035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3">
      <c r="B126" s="122">
        <v>9</v>
      </c>
      <c r="C126" s="1033" t="str">
        <f>IF(ISBLANK('M&amp;V (ORÇ)'!C123)," ",'M&amp;V (ORÇ)'!C123)</f>
        <v xml:space="preserve"> </v>
      </c>
      <c r="D126" s="1034"/>
      <c r="E126" s="1034"/>
      <c r="F126" s="1034"/>
      <c r="G126" s="1034"/>
      <c r="H126" s="1035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3">
      <c r="B127" s="122">
        <v>10</v>
      </c>
      <c r="C127" s="1033" t="str">
        <f>IF(ISBLANK('M&amp;V (ORÇ)'!C124)," ",'M&amp;V (ORÇ)'!C124)</f>
        <v xml:space="preserve"> </v>
      </c>
      <c r="D127" s="1034"/>
      <c r="E127" s="1034"/>
      <c r="F127" s="1034"/>
      <c r="G127" s="1034"/>
      <c r="H127" s="1035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3">
      <c r="B128" s="122">
        <v>11</v>
      </c>
      <c r="C128" s="1033" t="str">
        <f>IF(ISBLANK('M&amp;V (ORÇ)'!C125)," ",'M&amp;V (ORÇ)'!C125)</f>
        <v xml:space="preserve"> </v>
      </c>
      <c r="D128" s="1034"/>
      <c r="E128" s="1034"/>
      <c r="F128" s="1034"/>
      <c r="G128" s="1034"/>
      <c r="H128" s="1035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3">
      <c r="B129" s="122">
        <v>12</v>
      </c>
      <c r="C129" s="1033" t="str">
        <f>IF(ISBLANK('M&amp;V (ORÇ)'!C126)," ",'M&amp;V (ORÇ)'!C126)</f>
        <v xml:space="preserve"> </v>
      </c>
      <c r="D129" s="1034"/>
      <c r="E129" s="1034"/>
      <c r="F129" s="1034"/>
      <c r="G129" s="1034"/>
      <c r="H129" s="1035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3">
      <c r="B130" s="122">
        <v>13</v>
      </c>
      <c r="C130" s="1033" t="str">
        <f>IF(ISBLANK('M&amp;V (ORÇ)'!C127)," ",'M&amp;V (ORÇ)'!C127)</f>
        <v xml:space="preserve"> </v>
      </c>
      <c r="D130" s="1034"/>
      <c r="E130" s="1034"/>
      <c r="F130" s="1034"/>
      <c r="G130" s="1034"/>
      <c r="H130" s="1035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3">
      <c r="B131" s="122">
        <v>14</v>
      </c>
      <c r="C131" s="1033" t="str">
        <f>IF(ISBLANK('M&amp;V (ORÇ)'!C128)," ",'M&amp;V (ORÇ)'!C128)</f>
        <v xml:space="preserve"> </v>
      </c>
      <c r="D131" s="1034"/>
      <c r="E131" s="1034"/>
      <c r="F131" s="1034"/>
      <c r="G131" s="1034"/>
      <c r="H131" s="1035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3">
      <c r="B132" s="122">
        <v>15</v>
      </c>
      <c r="C132" s="1033" t="str">
        <f>IF(ISBLANK('M&amp;V (ORÇ)'!C129)," ",'M&amp;V (ORÇ)'!C129)</f>
        <v xml:space="preserve"> </v>
      </c>
      <c r="D132" s="1034"/>
      <c r="E132" s="1034"/>
      <c r="F132" s="1034"/>
      <c r="G132" s="1034"/>
      <c r="H132" s="1035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3">
      <c r="B133" s="122">
        <v>16</v>
      </c>
      <c r="C133" s="1033" t="str">
        <f>IF(ISBLANK('M&amp;V (ORÇ)'!C130)," ",'M&amp;V (ORÇ)'!C130)</f>
        <v xml:space="preserve"> </v>
      </c>
      <c r="D133" s="1034"/>
      <c r="E133" s="1034"/>
      <c r="F133" s="1034"/>
      <c r="G133" s="1034"/>
      <c r="H133" s="1035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3">
      <c r="B134" s="122">
        <v>17</v>
      </c>
      <c r="C134" s="1033" t="str">
        <f>IF(ISBLANK('M&amp;V (ORÇ)'!C131)," ",'M&amp;V (ORÇ)'!C131)</f>
        <v xml:space="preserve"> </v>
      </c>
      <c r="D134" s="1034"/>
      <c r="E134" s="1034"/>
      <c r="F134" s="1034"/>
      <c r="G134" s="1034"/>
      <c r="H134" s="1035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3">
      <c r="B135" s="122">
        <v>18</v>
      </c>
      <c r="C135" s="1033" t="str">
        <f>IF(ISBLANK('M&amp;V (ORÇ)'!C132)," ",'M&amp;V (ORÇ)'!C132)</f>
        <v xml:space="preserve"> </v>
      </c>
      <c r="D135" s="1034"/>
      <c r="E135" s="1034"/>
      <c r="F135" s="1034"/>
      <c r="G135" s="1034"/>
      <c r="H135" s="1035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3">
      <c r="B136" s="122">
        <v>19</v>
      </c>
      <c r="C136" s="1033" t="str">
        <f>IF(ISBLANK('M&amp;V (ORÇ)'!C133)," ",'M&amp;V (ORÇ)'!C133)</f>
        <v xml:space="preserve"> </v>
      </c>
      <c r="D136" s="1034"/>
      <c r="E136" s="1034"/>
      <c r="F136" s="1034"/>
      <c r="G136" s="1034"/>
      <c r="H136" s="1035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3">
      <c r="B137" s="122">
        <v>20</v>
      </c>
      <c r="C137" s="1033" t="str">
        <f>IF(ISBLANK('M&amp;V (ORÇ)'!C134)," ",'M&amp;V (ORÇ)'!C134)</f>
        <v xml:space="preserve"> </v>
      </c>
      <c r="D137" s="1034"/>
      <c r="E137" s="1034"/>
      <c r="F137" s="1034"/>
      <c r="G137" s="1034"/>
      <c r="H137" s="1035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3">
      <c r="B138" s="126"/>
      <c r="C138" s="1036" t="s">
        <v>245</v>
      </c>
      <c r="D138" s="1036"/>
      <c r="E138" s="1036"/>
      <c r="F138" s="1036"/>
      <c r="G138" s="1036"/>
      <c r="H138" s="1036"/>
      <c r="I138" s="1036"/>
      <c r="J138" s="1036"/>
      <c r="K138" s="1036"/>
      <c r="L138" s="1037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3">
      <c r="B139" s="1048" t="s">
        <v>242</v>
      </c>
      <c r="C139" s="1049"/>
      <c r="D139" s="1049"/>
      <c r="E139" s="1049"/>
      <c r="F139" s="1049"/>
      <c r="G139" s="1049"/>
      <c r="H139" s="1049"/>
      <c r="I139" s="1049"/>
      <c r="J139" s="1049"/>
      <c r="K139" s="1049"/>
      <c r="L139" s="1049"/>
      <c r="M139" s="1049"/>
      <c r="N139" s="1049"/>
      <c r="O139" s="1049" t="str">
        <f>B139</f>
        <v>PERÍODO PÓS-RETROFIT</v>
      </c>
      <c r="P139" s="1050"/>
    </row>
    <row r="140" spans="2:16" x14ac:dyDescent="0.3">
      <c r="B140" s="1008" t="s">
        <v>234</v>
      </c>
      <c r="C140" s="1009"/>
      <c r="D140" s="1009"/>
      <c r="E140" s="1009"/>
      <c r="F140" s="1009"/>
      <c r="G140" s="1009"/>
      <c r="H140" s="1010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3">
      <c r="B141" s="122">
        <v>1</v>
      </c>
      <c r="C141" s="1033" t="str">
        <f>IF(ISBLANK('M&amp;V (ORÇ)'!C137)," ",'M&amp;V (ORÇ)'!C137)</f>
        <v xml:space="preserve"> </v>
      </c>
      <c r="D141" s="1034"/>
      <c r="E141" s="1034"/>
      <c r="F141" s="1034"/>
      <c r="G141" s="1034"/>
      <c r="H141" s="1035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3">
      <c r="B142" s="122">
        <v>2</v>
      </c>
      <c r="C142" s="1033" t="str">
        <f>IF(ISBLANK('M&amp;V (ORÇ)'!C138)," ",'M&amp;V (ORÇ)'!C138)</f>
        <v xml:space="preserve"> </v>
      </c>
      <c r="D142" s="1034"/>
      <c r="E142" s="1034"/>
      <c r="F142" s="1034"/>
      <c r="G142" s="1034"/>
      <c r="H142" s="1035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3">
      <c r="B143" s="122">
        <v>3</v>
      </c>
      <c r="C143" s="1033" t="str">
        <f>IF(ISBLANK('M&amp;V (ORÇ)'!C139)," ",'M&amp;V (ORÇ)'!C139)</f>
        <v xml:space="preserve"> </v>
      </c>
      <c r="D143" s="1034"/>
      <c r="E143" s="1034"/>
      <c r="F143" s="1034"/>
      <c r="G143" s="1034"/>
      <c r="H143" s="1035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3">
      <c r="B144" s="122">
        <v>4</v>
      </c>
      <c r="C144" s="1033" t="str">
        <f>IF(ISBLANK('M&amp;V (ORÇ)'!C140)," ",'M&amp;V (ORÇ)'!C140)</f>
        <v xml:space="preserve"> </v>
      </c>
      <c r="D144" s="1034"/>
      <c r="E144" s="1034"/>
      <c r="F144" s="1034"/>
      <c r="G144" s="1034"/>
      <c r="H144" s="1035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3">
      <c r="B145" s="122">
        <v>5</v>
      </c>
      <c r="C145" s="1033" t="str">
        <f>IF(ISBLANK('M&amp;V (ORÇ)'!C141)," ",'M&amp;V (ORÇ)'!C141)</f>
        <v xml:space="preserve"> </v>
      </c>
      <c r="D145" s="1034"/>
      <c r="E145" s="1034"/>
      <c r="F145" s="1034"/>
      <c r="G145" s="1034"/>
      <c r="H145" s="1035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3">
      <c r="B146" s="122">
        <v>6</v>
      </c>
      <c r="C146" s="1033" t="str">
        <f>IF(ISBLANK('M&amp;V (ORÇ)'!C142)," ",'M&amp;V (ORÇ)'!C142)</f>
        <v xml:space="preserve"> </v>
      </c>
      <c r="D146" s="1034"/>
      <c r="E146" s="1034"/>
      <c r="F146" s="1034"/>
      <c r="G146" s="1034"/>
      <c r="H146" s="1035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3">
      <c r="B147" s="122">
        <v>7</v>
      </c>
      <c r="C147" s="1033" t="str">
        <f>IF(ISBLANK('M&amp;V (ORÇ)'!C143)," ",'M&amp;V (ORÇ)'!C143)</f>
        <v xml:space="preserve"> </v>
      </c>
      <c r="D147" s="1034"/>
      <c r="E147" s="1034"/>
      <c r="F147" s="1034"/>
      <c r="G147" s="1034"/>
      <c r="H147" s="1035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3">
      <c r="B148" s="122">
        <v>8</v>
      </c>
      <c r="C148" s="1033" t="str">
        <f>IF(ISBLANK('M&amp;V (ORÇ)'!C144)," ",'M&amp;V (ORÇ)'!C144)</f>
        <v xml:space="preserve"> </v>
      </c>
      <c r="D148" s="1034"/>
      <c r="E148" s="1034"/>
      <c r="F148" s="1034"/>
      <c r="G148" s="1034"/>
      <c r="H148" s="1035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3">
      <c r="B149" s="122">
        <v>9</v>
      </c>
      <c r="C149" s="1033" t="str">
        <f>IF(ISBLANK('M&amp;V (ORÇ)'!C145)," ",'M&amp;V (ORÇ)'!C145)</f>
        <v xml:space="preserve"> </v>
      </c>
      <c r="D149" s="1034"/>
      <c r="E149" s="1034"/>
      <c r="F149" s="1034"/>
      <c r="G149" s="1034"/>
      <c r="H149" s="1035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3">
      <c r="B150" s="122">
        <v>10</v>
      </c>
      <c r="C150" s="1033" t="str">
        <f>IF(ISBLANK('M&amp;V (ORÇ)'!C146)," ",'M&amp;V (ORÇ)'!C146)</f>
        <v xml:space="preserve"> </v>
      </c>
      <c r="D150" s="1034"/>
      <c r="E150" s="1034"/>
      <c r="F150" s="1034"/>
      <c r="G150" s="1034"/>
      <c r="H150" s="1035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3">
      <c r="B151" s="122">
        <v>11</v>
      </c>
      <c r="C151" s="1033" t="str">
        <f>IF(ISBLANK('M&amp;V (ORÇ)'!C147)," ",'M&amp;V (ORÇ)'!C147)</f>
        <v xml:space="preserve"> </v>
      </c>
      <c r="D151" s="1034"/>
      <c r="E151" s="1034"/>
      <c r="F151" s="1034"/>
      <c r="G151" s="1034"/>
      <c r="H151" s="1035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3">
      <c r="B152" s="122">
        <v>12</v>
      </c>
      <c r="C152" s="1033" t="str">
        <f>IF(ISBLANK('M&amp;V (ORÇ)'!C148)," ",'M&amp;V (ORÇ)'!C148)</f>
        <v xml:space="preserve"> </v>
      </c>
      <c r="D152" s="1034"/>
      <c r="E152" s="1034"/>
      <c r="F152" s="1034"/>
      <c r="G152" s="1034"/>
      <c r="H152" s="1035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3">
      <c r="B153" s="122">
        <v>13</v>
      </c>
      <c r="C153" s="1033" t="str">
        <f>IF(ISBLANK('M&amp;V (ORÇ)'!C149)," ",'M&amp;V (ORÇ)'!C149)</f>
        <v xml:space="preserve"> </v>
      </c>
      <c r="D153" s="1034"/>
      <c r="E153" s="1034"/>
      <c r="F153" s="1034"/>
      <c r="G153" s="1034"/>
      <c r="H153" s="1035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3">
      <c r="B154" s="122">
        <v>14</v>
      </c>
      <c r="C154" s="1033" t="str">
        <f>IF(ISBLANK('M&amp;V (ORÇ)'!C150)," ",'M&amp;V (ORÇ)'!C150)</f>
        <v xml:space="preserve"> </v>
      </c>
      <c r="D154" s="1034"/>
      <c r="E154" s="1034"/>
      <c r="F154" s="1034"/>
      <c r="G154" s="1034"/>
      <c r="H154" s="1035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3">
      <c r="B155" s="122">
        <v>15</v>
      </c>
      <c r="C155" s="1033" t="str">
        <f>IF(ISBLANK('M&amp;V (ORÇ)'!C151)," ",'M&amp;V (ORÇ)'!C151)</f>
        <v xml:space="preserve"> </v>
      </c>
      <c r="D155" s="1034"/>
      <c r="E155" s="1034"/>
      <c r="F155" s="1034"/>
      <c r="G155" s="1034"/>
      <c r="H155" s="1035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3">
      <c r="B156" s="122">
        <v>16</v>
      </c>
      <c r="C156" s="1033" t="str">
        <f>IF(ISBLANK('M&amp;V (ORÇ)'!C152)," ",'M&amp;V (ORÇ)'!C152)</f>
        <v xml:space="preserve"> </v>
      </c>
      <c r="D156" s="1034"/>
      <c r="E156" s="1034"/>
      <c r="F156" s="1034"/>
      <c r="G156" s="1034"/>
      <c r="H156" s="1035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3">
      <c r="B157" s="122">
        <v>17</v>
      </c>
      <c r="C157" s="1033" t="str">
        <f>IF(ISBLANK('M&amp;V (ORÇ)'!C153)," ",'M&amp;V (ORÇ)'!C153)</f>
        <v xml:space="preserve"> </v>
      </c>
      <c r="D157" s="1034"/>
      <c r="E157" s="1034"/>
      <c r="F157" s="1034"/>
      <c r="G157" s="1034"/>
      <c r="H157" s="1035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3">
      <c r="B158" s="122">
        <v>18</v>
      </c>
      <c r="C158" s="1033" t="str">
        <f>IF(ISBLANK('M&amp;V (ORÇ)'!C154)," ",'M&amp;V (ORÇ)'!C154)</f>
        <v xml:space="preserve"> </v>
      </c>
      <c r="D158" s="1034"/>
      <c r="E158" s="1034"/>
      <c r="F158" s="1034"/>
      <c r="G158" s="1034"/>
      <c r="H158" s="1035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3">
      <c r="B159" s="122">
        <v>19</v>
      </c>
      <c r="C159" s="1033" t="str">
        <f>IF(ISBLANK('M&amp;V (ORÇ)'!C155)," ",'M&amp;V (ORÇ)'!C155)</f>
        <v xml:space="preserve"> </v>
      </c>
      <c r="D159" s="1034"/>
      <c r="E159" s="1034"/>
      <c r="F159" s="1034"/>
      <c r="G159" s="1034"/>
      <c r="H159" s="1035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3">
      <c r="B160" s="122">
        <v>20</v>
      </c>
      <c r="C160" s="1033" t="str">
        <f>IF(ISBLANK('M&amp;V (ORÇ)'!C156)," ",'M&amp;V (ORÇ)'!C156)</f>
        <v xml:space="preserve"> </v>
      </c>
      <c r="D160" s="1034"/>
      <c r="E160" s="1034"/>
      <c r="F160" s="1034"/>
      <c r="G160" s="1034"/>
      <c r="H160" s="1035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3">
      <c r="B161" s="126"/>
      <c r="C161" s="1036" t="s">
        <v>246</v>
      </c>
      <c r="D161" s="1036"/>
      <c r="E161" s="1036"/>
      <c r="F161" s="1036"/>
      <c r="G161" s="1036"/>
      <c r="H161" s="1036"/>
      <c r="I161" s="1036"/>
      <c r="J161" s="1036"/>
      <c r="K161" s="1036"/>
      <c r="L161" s="1037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3">
      <c r="B162" s="129"/>
      <c r="C162" s="1052" t="s">
        <v>247</v>
      </c>
      <c r="D162" s="1052"/>
      <c r="E162" s="1052"/>
      <c r="F162" s="1052"/>
      <c r="G162" s="1052"/>
      <c r="H162" s="1052"/>
      <c r="I162" s="1052"/>
      <c r="J162" s="1052"/>
      <c r="K162" s="1052"/>
      <c r="L162" s="1053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3">
      <c r="B163" s="1021" t="s">
        <v>681</v>
      </c>
      <c r="C163" s="1022"/>
      <c r="D163" s="1022"/>
      <c r="E163" s="1022"/>
      <c r="F163" s="1022"/>
      <c r="G163" s="1022"/>
      <c r="H163" s="1022"/>
      <c r="I163" s="1022"/>
      <c r="J163" s="1022"/>
      <c r="K163" s="1022"/>
      <c r="L163" s="1022"/>
      <c r="M163" s="1022"/>
      <c r="N163" s="1022"/>
      <c r="O163" s="1022"/>
      <c r="P163" s="1023"/>
    </row>
    <row r="164" spans="2:16" x14ac:dyDescent="0.3">
      <c r="B164" s="1048" t="s">
        <v>233</v>
      </c>
      <c r="C164" s="1049"/>
      <c r="D164" s="1049"/>
      <c r="E164" s="1049"/>
      <c r="F164" s="1049"/>
      <c r="G164" s="1049"/>
      <c r="H164" s="1049"/>
      <c r="I164" s="1049"/>
      <c r="J164" s="1049"/>
      <c r="K164" s="1049"/>
      <c r="L164" s="1049"/>
      <c r="M164" s="1049"/>
      <c r="N164" s="1049"/>
      <c r="O164" s="1049" t="str">
        <f>B164</f>
        <v>PERÍODO DE REFERÊNCIA</v>
      </c>
      <c r="P164" s="1050"/>
    </row>
    <row r="165" spans="2:16" x14ac:dyDescent="0.3">
      <c r="B165" s="1008" t="s">
        <v>234</v>
      </c>
      <c r="C165" s="1009"/>
      <c r="D165" s="1009"/>
      <c r="E165" s="1009"/>
      <c r="F165" s="1009"/>
      <c r="G165" s="1009"/>
      <c r="H165" s="1010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3">
      <c r="B166" s="122">
        <v>1</v>
      </c>
      <c r="C166" s="1033" t="str">
        <f>IF(ISBLANK('M&amp;V (ORÇ)'!C160)," ",'M&amp;V (ORÇ)'!C160)</f>
        <v xml:space="preserve"> </v>
      </c>
      <c r="D166" s="1034"/>
      <c r="E166" s="1034"/>
      <c r="F166" s="1034"/>
      <c r="G166" s="1034"/>
      <c r="H166" s="1035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3">
      <c r="B167" s="122">
        <v>2</v>
      </c>
      <c r="C167" s="1033" t="str">
        <f>IF(ISBLANK('M&amp;V (ORÇ)'!C161)," ",'M&amp;V (ORÇ)'!C161)</f>
        <v xml:space="preserve"> </v>
      </c>
      <c r="D167" s="1034"/>
      <c r="E167" s="1034"/>
      <c r="F167" s="1034"/>
      <c r="G167" s="1034"/>
      <c r="H167" s="1035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3">
      <c r="B168" s="122">
        <v>3</v>
      </c>
      <c r="C168" s="1033" t="str">
        <f>IF(ISBLANK('M&amp;V (ORÇ)'!C162)," ",'M&amp;V (ORÇ)'!C162)</f>
        <v xml:space="preserve"> </v>
      </c>
      <c r="D168" s="1034"/>
      <c r="E168" s="1034"/>
      <c r="F168" s="1034"/>
      <c r="G168" s="1034"/>
      <c r="H168" s="1035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3">
      <c r="B169" s="122">
        <v>4</v>
      </c>
      <c r="C169" s="1033" t="str">
        <f>IF(ISBLANK('M&amp;V (ORÇ)'!C163)," ",'M&amp;V (ORÇ)'!C163)</f>
        <v xml:space="preserve"> </v>
      </c>
      <c r="D169" s="1034"/>
      <c r="E169" s="1034"/>
      <c r="F169" s="1034"/>
      <c r="G169" s="1034"/>
      <c r="H169" s="1035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3">
      <c r="B170" s="122">
        <v>5</v>
      </c>
      <c r="C170" s="1033" t="str">
        <f>IF(ISBLANK('M&amp;V (ORÇ)'!C164)," ",'M&amp;V (ORÇ)'!C164)</f>
        <v xml:space="preserve"> </v>
      </c>
      <c r="D170" s="1034"/>
      <c r="E170" s="1034"/>
      <c r="F170" s="1034"/>
      <c r="G170" s="1034"/>
      <c r="H170" s="1035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3">
      <c r="B171" s="122">
        <v>6</v>
      </c>
      <c r="C171" s="1033" t="str">
        <f>IF(ISBLANK('M&amp;V (ORÇ)'!C165)," ",'M&amp;V (ORÇ)'!C165)</f>
        <v xml:space="preserve"> </v>
      </c>
      <c r="D171" s="1034"/>
      <c r="E171" s="1034"/>
      <c r="F171" s="1034"/>
      <c r="G171" s="1034"/>
      <c r="H171" s="1035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3">
      <c r="B172" s="122">
        <v>7</v>
      </c>
      <c r="C172" s="1033" t="str">
        <f>IF(ISBLANK('M&amp;V (ORÇ)'!C166)," ",'M&amp;V (ORÇ)'!C166)</f>
        <v xml:space="preserve"> </v>
      </c>
      <c r="D172" s="1034"/>
      <c r="E172" s="1034"/>
      <c r="F172" s="1034"/>
      <c r="G172" s="1034"/>
      <c r="H172" s="1035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3">
      <c r="B173" s="122">
        <v>8</v>
      </c>
      <c r="C173" s="1033" t="str">
        <f>IF(ISBLANK('M&amp;V (ORÇ)'!C167)," ",'M&amp;V (ORÇ)'!C167)</f>
        <v xml:space="preserve"> </v>
      </c>
      <c r="D173" s="1034"/>
      <c r="E173" s="1034"/>
      <c r="F173" s="1034"/>
      <c r="G173" s="1034"/>
      <c r="H173" s="1035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3">
      <c r="B174" s="122">
        <v>9</v>
      </c>
      <c r="C174" s="1033" t="str">
        <f>IF(ISBLANK('M&amp;V (ORÇ)'!C168)," ",'M&amp;V (ORÇ)'!C168)</f>
        <v xml:space="preserve"> </v>
      </c>
      <c r="D174" s="1034"/>
      <c r="E174" s="1034"/>
      <c r="F174" s="1034"/>
      <c r="G174" s="1034"/>
      <c r="H174" s="1035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3">
      <c r="B175" s="122">
        <v>10</v>
      </c>
      <c r="C175" s="1033" t="str">
        <f>IF(ISBLANK('M&amp;V (ORÇ)'!C169)," ",'M&amp;V (ORÇ)'!C169)</f>
        <v xml:space="preserve"> </v>
      </c>
      <c r="D175" s="1034"/>
      <c r="E175" s="1034"/>
      <c r="F175" s="1034"/>
      <c r="G175" s="1034"/>
      <c r="H175" s="1035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3">
      <c r="B176" s="122">
        <v>11</v>
      </c>
      <c r="C176" s="1033" t="str">
        <f>IF(ISBLANK('M&amp;V (ORÇ)'!C170)," ",'M&amp;V (ORÇ)'!C170)</f>
        <v xml:space="preserve"> </v>
      </c>
      <c r="D176" s="1034"/>
      <c r="E176" s="1034"/>
      <c r="F176" s="1034"/>
      <c r="G176" s="1034"/>
      <c r="H176" s="1035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3">
      <c r="B177" s="122">
        <v>12</v>
      </c>
      <c r="C177" s="1033" t="str">
        <f>IF(ISBLANK('M&amp;V (ORÇ)'!C171)," ",'M&amp;V (ORÇ)'!C171)</f>
        <v xml:space="preserve"> </v>
      </c>
      <c r="D177" s="1034"/>
      <c r="E177" s="1034"/>
      <c r="F177" s="1034"/>
      <c r="G177" s="1034"/>
      <c r="H177" s="1035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3">
      <c r="B178" s="122">
        <v>13</v>
      </c>
      <c r="C178" s="1033" t="str">
        <f>IF(ISBLANK('M&amp;V (ORÇ)'!C172)," ",'M&amp;V (ORÇ)'!C172)</f>
        <v xml:space="preserve"> </v>
      </c>
      <c r="D178" s="1034"/>
      <c r="E178" s="1034"/>
      <c r="F178" s="1034"/>
      <c r="G178" s="1034"/>
      <c r="H178" s="1035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3">
      <c r="B179" s="122">
        <v>14</v>
      </c>
      <c r="C179" s="1033" t="str">
        <f>IF(ISBLANK('M&amp;V (ORÇ)'!C173)," ",'M&amp;V (ORÇ)'!C173)</f>
        <v xml:space="preserve"> </v>
      </c>
      <c r="D179" s="1034"/>
      <c r="E179" s="1034"/>
      <c r="F179" s="1034"/>
      <c r="G179" s="1034"/>
      <c r="H179" s="1035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3">
      <c r="B180" s="122">
        <v>15</v>
      </c>
      <c r="C180" s="1033" t="str">
        <f>IF(ISBLANK('M&amp;V (ORÇ)'!C174)," ",'M&amp;V (ORÇ)'!C174)</f>
        <v xml:space="preserve"> </v>
      </c>
      <c r="D180" s="1034"/>
      <c r="E180" s="1034"/>
      <c r="F180" s="1034"/>
      <c r="G180" s="1034"/>
      <c r="H180" s="1035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3">
      <c r="B181" s="122">
        <v>16</v>
      </c>
      <c r="C181" s="1033" t="str">
        <f>IF(ISBLANK('M&amp;V (ORÇ)'!C175)," ",'M&amp;V (ORÇ)'!C175)</f>
        <v xml:space="preserve"> </v>
      </c>
      <c r="D181" s="1034"/>
      <c r="E181" s="1034"/>
      <c r="F181" s="1034"/>
      <c r="G181" s="1034"/>
      <c r="H181" s="1035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3">
      <c r="B182" s="122">
        <v>17</v>
      </c>
      <c r="C182" s="1033" t="str">
        <f>IF(ISBLANK('M&amp;V (ORÇ)'!C176)," ",'M&amp;V (ORÇ)'!C176)</f>
        <v xml:space="preserve"> </v>
      </c>
      <c r="D182" s="1034"/>
      <c r="E182" s="1034"/>
      <c r="F182" s="1034"/>
      <c r="G182" s="1034"/>
      <c r="H182" s="1035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3">
      <c r="B183" s="122">
        <v>18</v>
      </c>
      <c r="C183" s="1033" t="str">
        <f>IF(ISBLANK('M&amp;V (ORÇ)'!C177)," ",'M&amp;V (ORÇ)'!C177)</f>
        <v xml:space="preserve"> </v>
      </c>
      <c r="D183" s="1034"/>
      <c r="E183" s="1034"/>
      <c r="F183" s="1034"/>
      <c r="G183" s="1034"/>
      <c r="H183" s="1035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3">
      <c r="B184" s="122">
        <v>19</v>
      </c>
      <c r="C184" s="1033" t="str">
        <f>IF(ISBLANK('M&amp;V (ORÇ)'!C178)," ",'M&amp;V (ORÇ)'!C178)</f>
        <v xml:space="preserve"> </v>
      </c>
      <c r="D184" s="1034"/>
      <c r="E184" s="1034"/>
      <c r="F184" s="1034"/>
      <c r="G184" s="1034"/>
      <c r="H184" s="1035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3">
      <c r="B185" s="122">
        <v>20</v>
      </c>
      <c r="C185" s="1033" t="str">
        <f>IF(ISBLANK('M&amp;V (ORÇ)'!C179)," ",'M&amp;V (ORÇ)'!C179)</f>
        <v xml:space="preserve"> </v>
      </c>
      <c r="D185" s="1034"/>
      <c r="E185" s="1034"/>
      <c r="F185" s="1034"/>
      <c r="G185" s="1034"/>
      <c r="H185" s="1035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3">
      <c r="B186" s="122">
        <v>21</v>
      </c>
      <c r="C186" s="1033" t="str">
        <f>IF(ISBLANK('M&amp;V (ORÇ)'!C180)," ",'M&amp;V (ORÇ)'!C180)</f>
        <v xml:space="preserve"> </v>
      </c>
      <c r="D186" s="1034"/>
      <c r="E186" s="1034"/>
      <c r="F186" s="1034"/>
      <c r="G186" s="1034"/>
      <c r="H186" s="1035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3">
      <c r="B187" s="122">
        <v>22</v>
      </c>
      <c r="C187" s="1033" t="str">
        <f>IF(ISBLANK('M&amp;V (ORÇ)'!C181)," ",'M&amp;V (ORÇ)'!C181)</f>
        <v xml:space="preserve"> </v>
      </c>
      <c r="D187" s="1034"/>
      <c r="E187" s="1034"/>
      <c r="F187" s="1034"/>
      <c r="G187" s="1034"/>
      <c r="H187" s="1035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3">
      <c r="B188" s="122">
        <v>23</v>
      </c>
      <c r="C188" s="1033" t="str">
        <f>IF(ISBLANK('M&amp;V (ORÇ)'!C182)," ",'M&amp;V (ORÇ)'!C182)</f>
        <v xml:space="preserve"> </v>
      </c>
      <c r="D188" s="1034"/>
      <c r="E188" s="1034"/>
      <c r="F188" s="1034"/>
      <c r="G188" s="1034"/>
      <c r="H188" s="1035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3">
      <c r="B189" s="122">
        <v>24</v>
      </c>
      <c r="C189" s="1033" t="str">
        <f>IF(ISBLANK('M&amp;V (ORÇ)'!C183)," ",'M&amp;V (ORÇ)'!C183)</f>
        <v xml:space="preserve"> </v>
      </c>
      <c r="D189" s="1034"/>
      <c r="E189" s="1034"/>
      <c r="F189" s="1034"/>
      <c r="G189" s="1034"/>
      <c r="H189" s="1035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3">
      <c r="B190" s="122">
        <v>25</v>
      </c>
      <c r="C190" s="1033" t="str">
        <f>IF(ISBLANK('M&amp;V (ORÇ)'!C184)," ",'M&amp;V (ORÇ)'!C184)</f>
        <v xml:space="preserve"> </v>
      </c>
      <c r="D190" s="1034"/>
      <c r="E190" s="1034"/>
      <c r="F190" s="1034"/>
      <c r="G190" s="1034"/>
      <c r="H190" s="1035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3">
      <c r="B191" s="122">
        <v>26</v>
      </c>
      <c r="C191" s="1033" t="str">
        <f>IF(ISBLANK('M&amp;V (ORÇ)'!C185)," ",'M&amp;V (ORÇ)'!C185)</f>
        <v xml:space="preserve"> </v>
      </c>
      <c r="D191" s="1034"/>
      <c r="E191" s="1034"/>
      <c r="F191" s="1034"/>
      <c r="G191" s="1034"/>
      <c r="H191" s="1035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3">
      <c r="B192" s="122">
        <v>27</v>
      </c>
      <c r="C192" s="1033" t="str">
        <f>IF(ISBLANK('M&amp;V (ORÇ)'!C186)," ",'M&amp;V (ORÇ)'!C186)</f>
        <v xml:space="preserve"> </v>
      </c>
      <c r="D192" s="1034"/>
      <c r="E192" s="1034"/>
      <c r="F192" s="1034"/>
      <c r="G192" s="1034"/>
      <c r="H192" s="1035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3">
      <c r="B193" s="122">
        <v>28</v>
      </c>
      <c r="C193" s="1033" t="str">
        <f>IF(ISBLANK('M&amp;V (ORÇ)'!C187)," ",'M&amp;V (ORÇ)'!C187)</f>
        <v xml:space="preserve"> </v>
      </c>
      <c r="D193" s="1034"/>
      <c r="E193" s="1034"/>
      <c r="F193" s="1034"/>
      <c r="G193" s="1034"/>
      <c r="H193" s="1035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3">
      <c r="B194" s="122">
        <v>29</v>
      </c>
      <c r="C194" s="1033" t="str">
        <f>IF(ISBLANK('M&amp;V (ORÇ)'!C188)," ",'M&amp;V (ORÇ)'!C188)</f>
        <v xml:space="preserve"> </v>
      </c>
      <c r="D194" s="1034"/>
      <c r="E194" s="1034"/>
      <c r="F194" s="1034"/>
      <c r="G194" s="1034"/>
      <c r="H194" s="1035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3">
      <c r="B195" s="122">
        <v>30</v>
      </c>
      <c r="C195" s="1033" t="str">
        <f>IF(ISBLANK('M&amp;V (ORÇ)'!C189)," ",'M&amp;V (ORÇ)'!C189)</f>
        <v xml:space="preserve"> </v>
      </c>
      <c r="D195" s="1034"/>
      <c r="E195" s="1034"/>
      <c r="F195" s="1034"/>
      <c r="G195" s="1034"/>
      <c r="H195" s="1035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3">
      <c r="B196" s="122">
        <v>31</v>
      </c>
      <c r="C196" s="1033" t="str">
        <f>IF(ISBLANK('M&amp;V (ORÇ)'!C190)," ",'M&amp;V (ORÇ)'!C190)</f>
        <v xml:space="preserve"> </v>
      </c>
      <c r="D196" s="1034"/>
      <c r="E196" s="1034"/>
      <c r="F196" s="1034"/>
      <c r="G196" s="1034"/>
      <c r="H196" s="1035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3">
      <c r="B197" s="122">
        <v>32</v>
      </c>
      <c r="C197" s="1033" t="str">
        <f>IF(ISBLANK('M&amp;V (ORÇ)'!C191)," ",'M&amp;V (ORÇ)'!C191)</f>
        <v xml:space="preserve"> </v>
      </c>
      <c r="D197" s="1034"/>
      <c r="E197" s="1034"/>
      <c r="F197" s="1034"/>
      <c r="G197" s="1034"/>
      <c r="H197" s="1035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3">
      <c r="B198" s="122">
        <v>33</v>
      </c>
      <c r="C198" s="1033" t="str">
        <f>IF(ISBLANK('M&amp;V (ORÇ)'!C192)," ",'M&amp;V (ORÇ)'!C192)</f>
        <v xml:space="preserve"> </v>
      </c>
      <c r="D198" s="1034"/>
      <c r="E198" s="1034"/>
      <c r="F198" s="1034"/>
      <c r="G198" s="1034"/>
      <c r="H198" s="1035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3">
      <c r="B199" s="122">
        <v>34</v>
      </c>
      <c r="C199" s="1033" t="str">
        <f>IF(ISBLANK('M&amp;V (ORÇ)'!C193)," ",'M&amp;V (ORÇ)'!C193)</f>
        <v xml:space="preserve"> </v>
      </c>
      <c r="D199" s="1034"/>
      <c r="E199" s="1034"/>
      <c r="F199" s="1034"/>
      <c r="G199" s="1034"/>
      <c r="H199" s="1035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3">
      <c r="B200" s="122">
        <v>35</v>
      </c>
      <c r="C200" s="1033" t="str">
        <f>IF(ISBLANK('M&amp;V (ORÇ)'!C194)," ",'M&amp;V (ORÇ)'!C194)</f>
        <v xml:space="preserve"> </v>
      </c>
      <c r="D200" s="1034"/>
      <c r="E200" s="1034"/>
      <c r="F200" s="1034"/>
      <c r="G200" s="1034"/>
      <c r="H200" s="1035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3">
      <c r="B201" s="122">
        <v>36</v>
      </c>
      <c r="C201" s="1033" t="str">
        <f>IF(ISBLANK('M&amp;V (ORÇ)'!C195)," ",'M&amp;V (ORÇ)'!C195)</f>
        <v xml:space="preserve"> </v>
      </c>
      <c r="D201" s="1034"/>
      <c r="E201" s="1034"/>
      <c r="F201" s="1034"/>
      <c r="G201" s="1034"/>
      <c r="H201" s="1035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3">
      <c r="B202" s="122">
        <v>37</v>
      </c>
      <c r="C202" s="1033" t="str">
        <f>IF(ISBLANK('M&amp;V (ORÇ)'!C196)," ",'M&amp;V (ORÇ)'!C196)</f>
        <v xml:space="preserve"> </v>
      </c>
      <c r="D202" s="1034"/>
      <c r="E202" s="1034"/>
      <c r="F202" s="1034"/>
      <c r="G202" s="1034"/>
      <c r="H202" s="1035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3">
      <c r="B203" s="122">
        <v>38</v>
      </c>
      <c r="C203" s="1033" t="str">
        <f>IF(ISBLANK('M&amp;V (ORÇ)'!C197)," ",'M&amp;V (ORÇ)'!C197)</f>
        <v xml:space="preserve"> </v>
      </c>
      <c r="D203" s="1034"/>
      <c r="E203" s="1034"/>
      <c r="F203" s="1034"/>
      <c r="G203" s="1034"/>
      <c r="H203" s="1035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3">
      <c r="B204" s="122">
        <v>39</v>
      </c>
      <c r="C204" s="1033" t="str">
        <f>IF(ISBLANK('M&amp;V (ORÇ)'!C198)," ",'M&amp;V (ORÇ)'!C198)</f>
        <v xml:space="preserve"> </v>
      </c>
      <c r="D204" s="1034"/>
      <c r="E204" s="1034"/>
      <c r="F204" s="1034"/>
      <c r="G204" s="1034"/>
      <c r="H204" s="1035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3">
      <c r="B205" s="122">
        <v>40</v>
      </c>
      <c r="C205" s="1033" t="str">
        <f>IF(ISBLANK('M&amp;V (ORÇ)'!C199)," ",'M&amp;V (ORÇ)'!C199)</f>
        <v xml:space="preserve"> </v>
      </c>
      <c r="D205" s="1034"/>
      <c r="E205" s="1034"/>
      <c r="F205" s="1034"/>
      <c r="G205" s="1034"/>
      <c r="H205" s="1035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3">
      <c r="B206" s="122">
        <v>41</v>
      </c>
      <c r="C206" s="1033" t="str">
        <f>IF(ISBLANK('M&amp;V (ORÇ)'!C200)," ",'M&amp;V (ORÇ)'!C200)</f>
        <v xml:space="preserve"> </v>
      </c>
      <c r="D206" s="1034"/>
      <c r="E206" s="1034"/>
      <c r="F206" s="1034"/>
      <c r="G206" s="1034"/>
      <c r="H206" s="1035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3">
      <c r="B207" s="122">
        <v>42</v>
      </c>
      <c r="C207" s="1033" t="str">
        <f>IF(ISBLANK('M&amp;V (ORÇ)'!C201)," ",'M&amp;V (ORÇ)'!C201)</f>
        <v xml:space="preserve"> </v>
      </c>
      <c r="D207" s="1034"/>
      <c r="E207" s="1034"/>
      <c r="F207" s="1034"/>
      <c r="G207" s="1034"/>
      <c r="H207" s="1035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3">
      <c r="B208" s="122">
        <v>43</v>
      </c>
      <c r="C208" s="1033" t="str">
        <f>IF(ISBLANK('M&amp;V (ORÇ)'!C202)," ",'M&amp;V (ORÇ)'!C202)</f>
        <v xml:space="preserve"> </v>
      </c>
      <c r="D208" s="1034"/>
      <c r="E208" s="1034"/>
      <c r="F208" s="1034"/>
      <c r="G208" s="1034"/>
      <c r="H208" s="1035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3">
      <c r="B209" s="122">
        <v>44</v>
      </c>
      <c r="C209" s="1033" t="str">
        <f>IF(ISBLANK('M&amp;V (ORÇ)'!C203)," ",'M&amp;V (ORÇ)'!C203)</f>
        <v xml:space="preserve"> </v>
      </c>
      <c r="D209" s="1034"/>
      <c r="E209" s="1034"/>
      <c r="F209" s="1034"/>
      <c r="G209" s="1034"/>
      <c r="H209" s="1035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3">
      <c r="B210" s="122">
        <v>45</v>
      </c>
      <c r="C210" s="1033" t="str">
        <f>IF(ISBLANK('M&amp;V (ORÇ)'!C204)," ",'M&amp;V (ORÇ)'!C204)</f>
        <v xml:space="preserve"> </v>
      </c>
      <c r="D210" s="1034"/>
      <c r="E210" s="1034"/>
      <c r="F210" s="1034"/>
      <c r="G210" s="1034"/>
      <c r="H210" s="1035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3">
      <c r="B211" s="122">
        <v>46</v>
      </c>
      <c r="C211" s="1033" t="str">
        <f>IF(ISBLANK('M&amp;V (ORÇ)'!C205)," ",'M&amp;V (ORÇ)'!C205)</f>
        <v xml:space="preserve"> </v>
      </c>
      <c r="D211" s="1034"/>
      <c r="E211" s="1034"/>
      <c r="F211" s="1034"/>
      <c r="G211" s="1034"/>
      <c r="H211" s="1035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3">
      <c r="B212" s="122">
        <v>47</v>
      </c>
      <c r="C212" s="1033" t="str">
        <f>IF(ISBLANK('M&amp;V (ORÇ)'!C206)," ",'M&amp;V (ORÇ)'!C206)</f>
        <v xml:space="preserve"> </v>
      </c>
      <c r="D212" s="1034"/>
      <c r="E212" s="1034"/>
      <c r="F212" s="1034"/>
      <c r="G212" s="1034"/>
      <c r="H212" s="1035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3">
      <c r="B213" s="122">
        <v>48</v>
      </c>
      <c r="C213" s="1033" t="str">
        <f>IF(ISBLANK('M&amp;V (ORÇ)'!C207)," ",'M&amp;V (ORÇ)'!C207)</f>
        <v xml:space="preserve"> </v>
      </c>
      <c r="D213" s="1034"/>
      <c r="E213" s="1034"/>
      <c r="F213" s="1034"/>
      <c r="G213" s="1034"/>
      <c r="H213" s="1035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3">
      <c r="B214" s="122">
        <v>49</v>
      </c>
      <c r="C214" s="1033" t="str">
        <f>IF(ISBLANK('M&amp;V (ORÇ)'!C208)," ",'M&amp;V (ORÇ)'!C208)</f>
        <v xml:space="preserve"> </v>
      </c>
      <c r="D214" s="1034"/>
      <c r="E214" s="1034"/>
      <c r="F214" s="1034"/>
      <c r="G214" s="1034"/>
      <c r="H214" s="1035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3">
      <c r="B215" s="122">
        <v>50</v>
      </c>
      <c r="C215" s="1033" t="str">
        <f>IF(ISBLANK('M&amp;V (ORÇ)'!C209)," ",'M&amp;V (ORÇ)'!C209)</f>
        <v xml:space="preserve"> </v>
      </c>
      <c r="D215" s="1034"/>
      <c r="E215" s="1034"/>
      <c r="F215" s="1034"/>
      <c r="G215" s="1034"/>
      <c r="H215" s="1035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3">
      <c r="B216" s="126"/>
      <c r="C216" s="1036" t="s">
        <v>684</v>
      </c>
      <c r="D216" s="1036"/>
      <c r="E216" s="1036"/>
      <c r="F216" s="1036"/>
      <c r="G216" s="1036"/>
      <c r="H216" s="1036"/>
      <c r="I216" s="1036"/>
      <c r="J216" s="1036"/>
      <c r="K216" s="1036"/>
      <c r="L216" s="1037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3">
      <c r="B217" s="1048" t="s">
        <v>242</v>
      </c>
      <c r="C217" s="1049"/>
      <c r="D217" s="1049"/>
      <c r="E217" s="1049"/>
      <c r="F217" s="1049"/>
      <c r="G217" s="1049"/>
      <c r="H217" s="1049"/>
      <c r="I217" s="1049"/>
      <c r="J217" s="1049"/>
      <c r="K217" s="1049"/>
      <c r="L217" s="1049"/>
      <c r="M217" s="1049"/>
      <c r="N217" s="1049"/>
      <c r="O217" s="1049" t="str">
        <f>B217</f>
        <v>PERÍODO PÓS-RETROFIT</v>
      </c>
      <c r="P217" s="1050"/>
    </row>
    <row r="218" spans="2:16" x14ac:dyDescent="0.3">
      <c r="B218" s="1008" t="s">
        <v>234</v>
      </c>
      <c r="C218" s="1009"/>
      <c r="D218" s="1009"/>
      <c r="E218" s="1009"/>
      <c r="F218" s="1009"/>
      <c r="G218" s="1009"/>
      <c r="H218" s="1010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3">
      <c r="B219" s="122">
        <v>1</v>
      </c>
      <c r="C219" s="1033" t="str">
        <f>IF(ISBLANK('M&amp;V (ORÇ)'!C212)," ",'M&amp;V (ORÇ)'!C212)</f>
        <v xml:space="preserve"> </v>
      </c>
      <c r="D219" s="1034"/>
      <c r="E219" s="1034"/>
      <c r="F219" s="1034"/>
      <c r="G219" s="1034"/>
      <c r="H219" s="1035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3">
      <c r="B220" s="122">
        <v>2</v>
      </c>
      <c r="C220" s="1033" t="str">
        <f>IF(ISBLANK('M&amp;V (ORÇ)'!C213)," ",'M&amp;V (ORÇ)'!C213)</f>
        <v xml:space="preserve"> </v>
      </c>
      <c r="D220" s="1034"/>
      <c r="E220" s="1034"/>
      <c r="F220" s="1034"/>
      <c r="G220" s="1034"/>
      <c r="H220" s="1035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3">
      <c r="B221" s="122">
        <v>3</v>
      </c>
      <c r="C221" s="1033" t="str">
        <f>IF(ISBLANK('M&amp;V (ORÇ)'!C214)," ",'M&amp;V (ORÇ)'!C214)</f>
        <v xml:space="preserve"> </v>
      </c>
      <c r="D221" s="1034"/>
      <c r="E221" s="1034"/>
      <c r="F221" s="1034"/>
      <c r="G221" s="1034"/>
      <c r="H221" s="1035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3">
      <c r="B222" s="122">
        <v>4</v>
      </c>
      <c r="C222" s="1033" t="str">
        <f>IF(ISBLANK('M&amp;V (ORÇ)'!C215)," ",'M&amp;V (ORÇ)'!C215)</f>
        <v xml:space="preserve"> </v>
      </c>
      <c r="D222" s="1034"/>
      <c r="E222" s="1034"/>
      <c r="F222" s="1034"/>
      <c r="G222" s="1034"/>
      <c r="H222" s="1035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3">
      <c r="B223" s="122">
        <v>5</v>
      </c>
      <c r="C223" s="1033" t="str">
        <f>IF(ISBLANK('M&amp;V (ORÇ)'!C216)," ",'M&amp;V (ORÇ)'!C216)</f>
        <v xml:space="preserve"> </v>
      </c>
      <c r="D223" s="1034"/>
      <c r="E223" s="1034"/>
      <c r="F223" s="1034"/>
      <c r="G223" s="1034"/>
      <c r="H223" s="1035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3">
      <c r="B224" s="122">
        <v>6</v>
      </c>
      <c r="C224" s="1033" t="str">
        <f>IF(ISBLANK('M&amp;V (ORÇ)'!C217)," ",'M&amp;V (ORÇ)'!C217)</f>
        <v xml:space="preserve"> </v>
      </c>
      <c r="D224" s="1034"/>
      <c r="E224" s="1034"/>
      <c r="F224" s="1034"/>
      <c r="G224" s="1034"/>
      <c r="H224" s="1035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3">
      <c r="B225" s="122">
        <v>7</v>
      </c>
      <c r="C225" s="1033" t="str">
        <f>IF(ISBLANK('M&amp;V (ORÇ)'!C218)," ",'M&amp;V (ORÇ)'!C218)</f>
        <v xml:space="preserve"> </v>
      </c>
      <c r="D225" s="1034"/>
      <c r="E225" s="1034"/>
      <c r="F225" s="1034"/>
      <c r="G225" s="1034"/>
      <c r="H225" s="1035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3">
      <c r="B226" s="122">
        <v>8</v>
      </c>
      <c r="C226" s="1033" t="str">
        <f>IF(ISBLANK('M&amp;V (ORÇ)'!C219)," ",'M&amp;V (ORÇ)'!C219)</f>
        <v xml:space="preserve"> </v>
      </c>
      <c r="D226" s="1034"/>
      <c r="E226" s="1034"/>
      <c r="F226" s="1034"/>
      <c r="G226" s="1034"/>
      <c r="H226" s="1035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3">
      <c r="B227" s="122">
        <v>9</v>
      </c>
      <c r="C227" s="1033" t="str">
        <f>IF(ISBLANK('M&amp;V (ORÇ)'!C220)," ",'M&amp;V (ORÇ)'!C220)</f>
        <v xml:space="preserve"> </v>
      </c>
      <c r="D227" s="1034"/>
      <c r="E227" s="1034"/>
      <c r="F227" s="1034"/>
      <c r="G227" s="1034"/>
      <c r="H227" s="1035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3">
      <c r="B228" s="122">
        <v>10</v>
      </c>
      <c r="C228" s="1033" t="str">
        <f>IF(ISBLANK('M&amp;V (ORÇ)'!C221)," ",'M&amp;V (ORÇ)'!C221)</f>
        <v xml:space="preserve"> </v>
      </c>
      <c r="D228" s="1034"/>
      <c r="E228" s="1034"/>
      <c r="F228" s="1034"/>
      <c r="G228" s="1034"/>
      <c r="H228" s="1035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3">
      <c r="B229" s="122">
        <v>11</v>
      </c>
      <c r="C229" s="1033" t="str">
        <f>IF(ISBLANK('M&amp;V (ORÇ)'!C222)," ",'M&amp;V (ORÇ)'!C222)</f>
        <v xml:space="preserve"> </v>
      </c>
      <c r="D229" s="1034"/>
      <c r="E229" s="1034"/>
      <c r="F229" s="1034"/>
      <c r="G229" s="1034"/>
      <c r="H229" s="1035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3">
      <c r="B230" s="122">
        <v>12</v>
      </c>
      <c r="C230" s="1033" t="str">
        <f>IF(ISBLANK('M&amp;V (ORÇ)'!C223)," ",'M&amp;V (ORÇ)'!C223)</f>
        <v xml:space="preserve"> </v>
      </c>
      <c r="D230" s="1034"/>
      <c r="E230" s="1034"/>
      <c r="F230" s="1034"/>
      <c r="G230" s="1034"/>
      <c r="H230" s="1035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3">
      <c r="B231" s="122">
        <v>13</v>
      </c>
      <c r="C231" s="1033" t="str">
        <f>IF(ISBLANK('M&amp;V (ORÇ)'!C224)," ",'M&amp;V (ORÇ)'!C224)</f>
        <v xml:space="preserve"> </v>
      </c>
      <c r="D231" s="1034"/>
      <c r="E231" s="1034"/>
      <c r="F231" s="1034"/>
      <c r="G231" s="1034"/>
      <c r="H231" s="1035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3">
      <c r="B232" s="122">
        <v>14</v>
      </c>
      <c r="C232" s="1033" t="str">
        <f>IF(ISBLANK('M&amp;V (ORÇ)'!C225)," ",'M&amp;V (ORÇ)'!C225)</f>
        <v xml:space="preserve"> </v>
      </c>
      <c r="D232" s="1034"/>
      <c r="E232" s="1034"/>
      <c r="F232" s="1034"/>
      <c r="G232" s="1034"/>
      <c r="H232" s="1035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3">
      <c r="B233" s="122">
        <v>15</v>
      </c>
      <c r="C233" s="1033" t="str">
        <f>IF(ISBLANK('M&amp;V (ORÇ)'!C226)," ",'M&amp;V (ORÇ)'!C226)</f>
        <v xml:space="preserve"> </v>
      </c>
      <c r="D233" s="1034"/>
      <c r="E233" s="1034"/>
      <c r="F233" s="1034"/>
      <c r="G233" s="1034"/>
      <c r="H233" s="1035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3">
      <c r="B234" s="122">
        <v>16</v>
      </c>
      <c r="C234" s="1033" t="str">
        <f>IF(ISBLANK('M&amp;V (ORÇ)'!C227)," ",'M&amp;V (ORÇ)'!C227)</f>
        <v xml:space="preserve"> </v>
      </c>
      <c r="D234" s="1034"/>
      <c r="E234" s="1034"/>
      <c r="F234" s="1034"/>
      <c r="G234" s="1034"/>
      <c r="H234" s="1035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3">
      <c r="B235" s="122">
        <v>17</v>
      </c>
      <c r="C235" s="1033" t="str">
        <f>IF(ISBLANK('M&amp;V (ORÇ)'!C228)," ",'M&amp;V (ORÇ)'!C228)</f>
        <v xml:space="preserve"> </v>
      </c>
      <c r="D235" s="1034"/>
      <c r="E235" s="1034"/>
      <c r="F235" s="1034"/>
      <c r="G235" s="1034"/>
      <c r="H235" s="1035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3">
      <c r="B236" s="122">
        <v>18</v>
      </c>
      <c r="C236" s="1033" t="str">
        <f>IF(ISBLANK('M&amp;V (ORÇ)'!C229)," ",'M&amp;V (ORÇ)'!C229)</f>
        <v xml:space="preserve"> </v>
      </c>
      <c r="D236" s="1034"/>
      <c r="E236" s="1034"/>
      <c r="F236" s="1034"/>
      <c r="G236" s="1034"/>
      <c r="H236" s="1035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3">
      <c r="B237" s="122">
        <v>19</v>
      </c>
      <c r="C237" s="1033" t="str">
        <f>IF(ISBLANK('M&amp;V (ORÇ)'!C230)," ",'M&amp;V (ORÇ)'!C230)</f>
        <v xml:space="preserve"> </v>
      </c>
      <c r="D237" s="1034"/>
      <c r="E237" s="1034"/>
      <c r="F237" s="1034"/>
      <c r="G237" s="1034"/>
      <c r="H237" s="1035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3">
      <c r="B238" s="122">
        <v>20</v>
      </c>
      <c r="C238" s="1033" t="str">
        <f>IF(ISBLANK('M&amp;V (ORÇ)'!C231)," ",'M&amp;V (ORÇ)'!C231)</f>
        <v xml:space="preserve"> </v>
      </c>
      <c r="D238" s="1034"/>
      <c r="E238" s="1034"/>
      <c r="F238" s="1034"/>
      <c r="G238" s="1034"/>
      <c r="H238" s="1035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3">
      <c r="B239" s="122">
        <v>21</v>
      </c>
      <c r="C239" s="1033" t="str">
        <f>IF(ISBLANK('M&amp;V (ORÇ)'!C232)," ",'M&amp;V (ORÇ)'!C232)</f>
        <v xml:space="preserve"> </v>
      </c>
      <c r="D239" s="1034"/>
      <c r="E239" s="1034"/>
      <c r="F239" s="1034"/>
      <c r="G239" s="1034"/>
      <c r="H239" s="1035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3">
      <c r="B240" s="122">
        <v>22</v>
      </c>
      <c r="C240" s="1033" t="str">
        <f>IF(ISBLANK('M&amp;V (ORÇ)'!C233)," ",'M&amp;V (ORÇ)'!C233)</f>
        <v xml:space="preserve"> </v>
      </c>
      <c r="D240" s="1034"/>
      <c r="E240" s="1034"/>
      <c r="F240" s="1034"/>
      <c r="G240" s="1034"/>
      <c r="H240" s="1035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3">
      <c r="B241" s="122">
        <v>23</v>
      </c>
      <c r="C241" s="1033" t="str">
        <f>IF(ISBLANK('M&amp;V (ORÇ)'!C234)," ",'M&amp;V (ORÇ)'!C234)</f>
        <v xml:space="preserve"> </v>
      </c>
      <c r="D241" s="1034"/>
      <c r="E241" s="1034"/>
      <c r="F241" s="1034"/>
      <c r="G241" s="1034"/>
      <c r="H241" s="1035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3">
      <c r="B242" s="122">
        <v>24</v>
      </c>
      <c r="C242" s="1033" t="str">
        <f>IF(ISBLANK('M&amp;V (ORÇ)'!C235)," ",'M&amp;V (ORÇ)'!C235)</f>
        <v xml:space="preserve"> </v>
      </c>
      <c r="D242" s="1034"/>
      <c r="E242" s="1034"/>
      <c r="F242" s="1034"/>
      <c r="G242" s="1034"/>
      <c r="H242" s="1035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3">
      <c r="B243" s="122">
        <v>25</v>
      </c>
      <c r="C243" s="1033" t="str">
        <f>IF(ISBLANK('M&amp;V (ORÇ)'!C236)," ",'M&amp;V (ORÇ)'!C236)</f>
        <v xml:space="preserve"> </v>
      </c>
      <c r="D243" s="1034"/>
      <c r="E243" s="1034"/>
      <c r="F243" s="1034"/>
      <c r="G243" s="1034"/>
      <c r="H243" s="1035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3">
      <c r="B244" s="122">
        <v>26</v>
      </c>
      <c r="C244" s="1033" t="str">
        <f>IF(ISBLANK('M&amp;V (ORÇ)'!C237)," ",'M&amp;V (ORÇ)'!C237)</f>
        <v xml:space="preserve"> </v>
      </c>
      <c r="D244" s="1034"/>
      <c r="E244" s="1034"/>
      <c r="F244" s="1034"/>
      <c r="G244" s="1034"/>
      <c r="H244" s="1035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3">
      <c r="B245" s="122">
        <v>27</v>
      </c>
      <c r="C245" s="1033" t="str">
        <f>IF(ISBLANK('M&amp;V (ORÇ)'!C238)," ",'M&amp;V (ORÇ)'!C238)</f>
        <v xml:space="preserve"> </v>
      </c>
      <c r="D245" s="1034"/>
      <c r="E245" s="1034"/>
      <c r="F245" s="1034"/>
      <c r="G245" s="1034"/>
      <c r="H245" s="1035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3">
      <c r="B246" s="122">
        <v>28</v>
      </c>
      <c r="C246" s="1033" t="str">
        <f>IF(ISBLANK('M&amp;V (ORÇ)'!C239)," ",'M&amp;V (ORÇ)'!C239)</f>
        <v xml:space="preserve"> </v>
      </c>
      <c r="D246" s="1034"/>
      <c r="E246" s="1034"/>
      <c r="F246" s="1034"/>
      <c r="G246" s="1034"/>
      <c r="H246" s="1035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3">
      <c r="B247" s="122">
        <v>29</v>
      </c>
      <c r="C247" s="1033" t="str">
        <f>IF(ISBLANK('M&amp;V (ORÇ)'!C240)," ",'M&amp;V (ORÇ)'!C240)</f>
        <v xml:space="preserve"> </v>
      </c>
      <c r="D247" s="1034"/>
      <c r="E247" s="1034"/>
      <c r="F247" s="1034"/>
      <c r="G247" s="1034"/>
      <c r="H247" s="1035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3">
      <c r="B248" s="122">
        <v>30</v>
      </c>
      <c r="C248" s="1033" t="str">
        <f>IF(ISBLANK('M&amp;V (ORÇ)'!C241)," ",'M&amp;V (ORÇ)'!C241)</f>
        <v xml:space="preserve"> </v>
      </c>
      <c r="D248" s="1034"/>
      <c r="E248" s="1034"/>
      <c r="F248" s="1034"/>
      <c r="G248" s="1034"/>
      <c r="H248" s="1035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3">
      <c r="B249" s="122">
        <v>31</v>
      </c>
      <c r="C249" s="1033" t="str">
        <f>IF(ISBLANK('M&amp;V (ORÇ)'!C242)," ",'M&amp;V (ORÇ)'!C242)</f>
        <v xml:space="preserve"> </v>
      </c>
      <c r="D249" s="1034"/>
      <c r="E249" s="1034"/>
      <c r="F249" s="1034"/>
      <c r="G249" s="1034"/>
      <c r="H249" s="1035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3">
      <c r="B250" s="122">
        <v>32</v>
      </c>
      <c r="C250" s="1033" t="str">
        <f>IF(ISBLANK('M&amp;V (ORÇ)'!C243)," ",'M&amp;V (ORÇ)'!C243)</f>
        <v xml:space="preserve"> </v>
      </c>
      <c r="D250" s="1034"/>
      <c r="E250" s="1034"/>
      <c r="F250" s="1034"/>
      <c r="G250" s="1034"/>
      <c r="H250" s="1035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3">
      <c r="B251" s="122">
        <v>33</v>
      </c>
      <c r="C251" s="1033" t="str">
        <f>IF(ISBLANK('M&amp;V (ORÇ)'!C244)," ",'M&amp;V (ORÇ)'!C244)</f>
        <v xml:space="preserve"> </v>
      </c>
      <c r="D251" s="1034"/>
      <c r="E251" s="1034"/>
      <c r="F251" s="1034"/>
      <c r="G251" s="1034"/>
      <c r="H251" s="1035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3">
      <c r="B252" s="122">
        <v>34</v>
      </c>
      <c r="C252" s="1033" t="str">
        <f>IF(ISBLANK('M&amp;V (ORÇ)'!C245)," ",'M&amp;V (ORÇ)'!C245)</f>
        <v xml:space="preserve"> </v>
      </c>
      <c r="D252" s="1034"/>
      <c r="E252" s="1034"/>
      <c r="F252" s="1034"/>
      <c r="G252" s="1034"/>
      <c r="H252" s="1035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3">
      <c r="B253" s="122">
        <v>35</v>
      </c>
      <c r="C253" s="1033" t="str">
        <f>IF(ISBLANK('M&amp;V (ORÇ)'!C246)," ",'M&amp;V (ORÇ)'!C246)</f>
        <v xml:space="preserve"> </v>
      </c>
      <c r="D253" s="1034"/>
      <c r="E253" s="1034"/>
      <c r="F253" s="1034"/>
      <c r="G253" s="1034"/>
      <c r="H253" s="1035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3">
      <c r="B254" s="122">
        <v>36</v>
      </c>
      <c r="C254" s="1033" t="str">
        <f>IF(ISBLANK('M&amp;V (ORÇ)'!C247)," ",'M&amp;V (ORÇ)'!C247)</f>
        <v xml:space="preserve"> </v>
      </c>
      <c r="D254" s="1034"/>
      <c r="E254" s="1034"/>
      <c r="F254" s="1034"/>
      <c r="G254" s="1034"/>
      <c r="H254" s="1035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3">
      <c r="B255" s="122">
        <v>37</v>
      </c>
      <c r="C255" s="1033" t="str">
        <f>IF(ISBLANK('M&amp;V (ORÇ)'!C248)," ",'M&amp;V (ORÇ)'!C248)</f>
        <v xml:space="preserve"> </v>
      </c>
      <c r="D255" s="1034"/>
      <c r="E255" s="1034"/>
      <c r="F255" s="1034"/>
      <c r="G255" s="1034"/>
      <c r="H255" s="1035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3">
      <c r="B256" s="122">
        <v>38</v>
      </c>
      <c r="C256" s="1033" t="str">
        <f>IF(ISBLANK('M&amp;V (ORÇ)'!C249)," ",'M&amp;V (ORÇ)'!C249)</f>
        <v xml:space="preserve"> </v>
      </c>
      <c r="D256" s="1034"/>
      <c r="E256" s="1034"/>
      <c r="F256" s="1034"/>
      <c r="G256" s="1034"/>
      <c r="H256" s="1035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3">
      <c r="B257" s="122">
        <v>39</v>
      </c>
      <c r="C257" s="1033" t="str">
        <f>IF(ISBLANK('M&amp;V (ORÇ)'!C250)," ",'M&amp;V (ORÇ)'!C250)</f>
        <v xml:space="preserve"> </v>
      </c>
      <c r="D257" s="1034"/>
      <c r="E257" s="1034"/>
      <c r="F257" s="1034"/>
      <c r="G257" s="1034"/>
      <c r="H257" s="1035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3">
      <c r="B258" s="122">
        <v>40</v>
      </c>
      <c r="C258" s="1033" t="str">
        <f>IF(ISBLANK('M&amp;V (ORÇ)'!C251)," ",'M&amp;V (ORÇ)'!C251)</f>
        <v xml:space="preserve"> </v>
      </c>
      <c r="D258" s="1034"/>
      <c r="E258" s="1034"/>
      <c r="F258" s="1034"/>
      <c r="G258" s="1034"/>
      <c r="H258" s="1035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3">
      <c r="B259" s="122">
        <v>41</v>
      </c>
      <c r="C259" s="1033" t="str">
        <f>IF(ISBLANK('M&amp;V (ORÇ)'!C252)," ",'M&amp;V (ORÇ)'!C252)</f>
        <v xml:space="preserve"> </v>
      </c>
      <c r="D259" s="1034"/>
      <c r="E259" s="1034"/>
      <c r="F259" s="1034"/>
      <c r="G259" s="1034"/>
      <c r="H259" s="1035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3">
      <c r="B260" s="122">
        <v>42</v>
      </c>
      <c r="C260" s="1033" t="str">
        <f>IF(ISBLANK('M&amp;V (ORÇ)'!C253)," ",'M&amp;V (ORÇ)'!C253)</f>
        <v xml:space="preserve"> </v>
      </c>
      <c r="D260" s="1034"/>
      <c r="E260" s="1034"/>
      <c r="F260" s="1034"/>
      <c r="G260" s="1034"/>
      <c r="H260" s="1035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3">
      <c r="B261" s="122">
        <v>43</v>
      </c>
      <c r="C261" s="1033" t="str">
        <f>IF(ISBLANK('M&amp;V (ORÇ)'!C254)," ",'M&amp;V (ORÇ)'!C254)</f>
        <v xml:space="preserve"> </v>
      </c>
      <c r="D261" s="1034"/>
      <c r="E261" s="1034"/>
      <c r="F261" s="1034"/>
      <c r="G261" s="1034"/>
      <c r="H261" s="1035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3">
      <c r="B262" s="122">
        <v>44</v>
      </c>
      <c r="C262" s="1033" t="str">
        <f>IF(ISBLANK('M&amp;V (ORÇ)'!C255)," ",'M&amp;V (ORÇ)'!C255)</f>
        <v xml:space="preserve"> </v>
      </c>
      <c r="D262" s="1034"/>
      <c r="E262" s="1034"/>
      <c r="F262" s="1034"/>
      <c r="G262" s="1034"/>
      <c r="H262" s="1035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3">
      <c r="B263" s="122">
        <v>45</v>
      </c>
      <c r="C263" s="1033" t="str">
        <f>IF(ISBLANK('M&amp;V (ORÇ)'!C256)," ",'M&amp;V (ORÇ)'!C256)</f>
        <v xml:space="preserve"> </v>
      </c>
      <c r="D263" s="1034"/>
      <c r="E263" s="1034"/>
      <c r="F263" s="1034"/>
      <c r="G263" s="1034"/>
      <c r="H263" s="1035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3">
      <c r="B264" s="122">
        <v>46</v>
      </c>
      <c r="C264" s="1033" t="str">
        <f>IF(ISBLANK('M&amp;V (ORÇ)'!C257)," ",'M&amp;V (ORÇ)'!C257)</f>
        <v xml:space="preserve"> </v>
      </c>
      <c r="D264" s="1034"/>
      <c r="E264" s="1034"/>
      <c r="F264" s="1034"/>
      <c r="G264" s="1034"/>
      <c r="H264" s="1035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3">
      <c r="B265" s="122">
        <v>47</v>
      </c>
      <c r="C265" s="1033" t="str">
        <f>IF(ISBLANK('M&amp;V (ORÇ)'!C258)," ",'M&amp;V (ORÇ)'!C258)</f>
        <v xml:space="preserve"> </v>
      </c>
      <c r="D265" s="1034"/>
      <c r="E265" s="1034"/>
      <c r="F265" s="1034"/>
      <c r="G265" s="1034"/>
      <c r="H265" s="1035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3">
      <c r="B266" s="122">
        <v>48</v>
      </c>
      <c r="C266" s="1033" t="str">
        <f>IF(ISBLANK('M&amp;V (ORÇ)'!C259)," ",'M&amp;V (ORÇ)'!C259)</f>
        <v xml:space="preserve"> </v>
      </c>
      <c r="D266" s="1034"/>
      <c r="E266" s="1034"/>
      <c r="F266" s="1034"/>
      <c r="G266" s="1034"/>
      <c r="H266" s="1035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3">
      <c r="B267" s="122">
        <v>49</v>
      </c>
      <c r="C267" s="1033" t="str">
        <f>IF(ISBLANK('M&amp;V (ORÇ)'!C260)," ",'M&amp;V (ORÇ)'!C260)</f>
        <v xml:space="preserve"> </v>
      </c>
      <c r="D267" s="1034"/>
      <c r="E267" s="1034"/>
      <c r="F267" s="1034"/>
      <c r="G267" s="1034"/>
      <c r="H267" s="1035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3">
      <c r="B268" s="122">
        <v>50</v>
      </c>
      <c r="C268" s="1033" t="str">
        <f>IF(ISBLANK('M&amp;V (ORÇ)'!C261)," ",'M&amp;V (ORÇ)'!C261)</f>
        <v xml:space="preserve"> </v>
      </c>
      <c r="D268" s="1034"/>
      <c r="E268" s="1034"/>
      <c r="F268" s="1034"/>
      <c r="G268" s="1034"/>
      <c r="H268" s="1035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3">
      <c r="B269" s="126"/>
      <c r="C269" s="1036" t="s">
        <v>685</v>
      </c>
      <c r="D269" s="1036"/>
      <c r="E269" s="1036"/>
      <c r="F269" s="1036"/>
      <c r="G269" s="1036"/>
      <c r="H269" s="1036"/>
      <c r="I269" s="1036"/>
      <c r="J269" s="1036"/>
      <c r="K269" s="1036"/>
      <c r="L269" s="1037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3">
      <c r="B270" s="129"/>
      <c r="C270" s="1052" t="s">
        <v>686</v>
      </c>
      <c r="D270" s="1052"/>
      <c r="E270" s="1052"/>
      <c r="F270" s="1052"/>
      <c r="G270" s="1052"/>
      <c r="H270" s="1052"/>
      <c r="I270" s="1052"/>
      <c r="J270" s="1052"/>
      <c r="K270" s="1052"/>
      <c r="L270" s="1053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3">
      <c r="B271" s="1021" t="s">
        <v>682</v>
      </c>
      <c r="C271" s="1022"/>
      <c r="D271" s="1022"/>
      <c r="E271" s="1022"/>
      <c r="F271" s="1022"/>
      <c r="G271" s="1022"/>
      <c r="H271" s="1022"/>
      <c r="I271" s="1022"/>
      <c r="J271" s="1022"/>
      <c r="K271" s="1022"/>
      <c r="L271" s="1022"/>
      <c r="M271" s="1022"/>
      <c r="N271" s="1022"/>
      <c r="O271" s="1022"/>
      <c r="P271" s="1023"/>
    </row>
    <row r="272" spans="2:16" x14ac:dyDescent="0.3">
      <c r="B272" s="1048" t="s">
        <v>233</v>
      </c>
      <c r="C272" s="1049"/>
      <c r="D272" s="1049"/>
      <c r="E272" s="1049"/>
      <c r="F272" s="1049"/>
      <c r="G272" s="1049"/>
      <c r="H272" s="1049"/>
      <c r="I272" s="1049"/>
      <c r="J272" s="1049"/>
      <c r="K272" s="1049"/>
      <c r="L272" s="1049"/>
      <c r="M272" s="1049"/>
      <c r="N272" s="1049"/>
      <c r="O272" s="1049" t="str">
        <f>B272</f>
        <v>PERÍODO DE REFERÊNCIA</v>
      </c>
      <c r="P272" s="1050"/>
    </row>
    <row r="273" spans="2:16" x14ac:dyDescent="0.3">
      <c r="B273" s="1008" t="s">
        <v>234</v>
      </c>
      <c r="C273" s="1009"/>
      <c r="D273" s="1009"/>
      <c r="E273" s="1009"/>
      <c r="F273" s="1009"/>
      <c r="G273" s="1009"/>
      <c r="H273" s="1010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3">
      <c r="B274" s="122">
        <v>1</v>
      </c>
      <c r="C274" s="1033" t="str">
        <f>IF(ISBLANK('M&amp;V (ORÇ)'!C265)," ",'M&amp;V (ORÇ)'!C265)</f>
        <v xml:space="preserve"> </v>
      </c>
      <c r="D274" s="1034"/>
      <c r="E274" s="1034"/>
      <c r="F274" s="1034"/>
      <c r="G274" s="1034"/>
      <c r="H274" s="1035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3">
      <c r="B275" s="122">
        <v>2</v>
      </c>
      <c r="C275" s="1033" t="str">
        <f>IF(ISBLANK('M&amp;V (ORÇ)'!C266)," ",'M&amp;V (ORÇ)'!C266)</f>
        <v xml:space="preserve"> </v>
      </c>
      <c r="D275" s="1034"/>
      <c r="E275" s="1034"/>
      <c r="F275" s="1034"/>
      <c r="G275" s="1034"/>
      <c r="H275" s="1035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3">
      <c r="B276" s="122">
        <v>3</v>
      </c>
      <c r="C276" s="1033" t="str">
        <f>IF(ISBLANK('M&amp;V (ORÇ)'!C267)," ",'M&amp;V (ORÇ)'!C267)</f>
        <v xml:space="preserve"> </v>
      </c>
      <c r="D276" s="1034"/>
      <c r="E276" s="1034"/>
      <c r="F276" s="1034"/>
      <c r="G276" s="1034"/>
      <c r="H276" s="1035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3">
      <c r="B277" s="122">
        <v>4</v>
      </c>
      <c r="C277" s="1033" t="str">
        <f>IF(ISBLANK('M&amp;V (ORÇ)'!C268)," ",'M&amp;V (ORÇ)'!C268)</f>
        <v xml:space="preserve"> </v>
      </c>
      <c r="D277" s="1034"/>
      <c r="E277" s="1034"/>
      <c r="F277" s="1034"/>
      <c r="G277" s="1034"/>
      <c r="H277" s="1035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3">
      <c r="B278" s="122">
        <v>5</v>
      </c>
      <c r="C278" s="1033" t="str">
        <f>IF(ISBLANK('M&amp;V (ORÇ)'!C269)," ",'M&amp;V (ORÇ)'!C269)</f>
        <v xml:space="preserve"> </v>
      </c>
      <c r="D278" s="1034"/>
      <c r="E278" s="1034"/>
      <c r="F278" s="1034"/>
      <c r="G278" s="1034"/>
      <c r="H278" s="1035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3">
      <c r="B279" s="122">
        <v>6</v>
      </c>
      <c r="C279" s="1033" t="str">
        <f>IF(ISBLANK('M&amp;V (ORÇ)'!C270)," ",'M&amp;V (ORÇ)'!C270)</f>
        <v xml:space="preserve"> </v>
      </c>
      <c r="D279" s="1034"/>
      <c r="E279" s="1034"/>
      <c r="F279" s="1034"/>
      <c r="G279" s="1034"/>
      <c r="H279" s="1035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3">
      <c r="B280" s="122">
        <v>7</v>
      </c>
      <c r="C280" s="1033" t="str">
        <f>IF(ISBLANK('M&amp;V (ORÇ)'!C271)," ",'M&amp;V (ORÇ)'!C271)</f>
        <v xml:space="preserve"> </v>
      </c>
      <c r="D280" s="1034"/>
      <c r="E280" s="1034"/>
      <c r="F280" s="1034"/>
      <c r="G280" s="1034"/>
      <c r="H280" s="1035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3">
      <c r="B281" s="122">
        <v>8</v>
      </c>
      <c r="C281" s="1033" t="str">
        <f>IF(ISBLANK('M&amp;V (ORÇ)'!C272)," ",'M&amp;V (ORÇ)'!C272)</f>
        <v xml:space="preserve"> </v>
      </c>
      <c r="D281" s="1034"/>
      <c r="E281" s="1034"/>
      <c r="F281" s="1034"/>
      <c r="G281" s="1034"/>
      <c r="H281" s="1035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3">
      <c r="B282" s="122">
        <v>9</v>
      </c>
      <c r="C282" s="1033" t="str">
        <f>IF(ISBLANK('M&amp;V (ORÇ)'!C273)," ",'M&amp;V (ORÇ)'!C273)</f>
        <v xml:space="preserve"> </v>
      </c>
      <c r="D282" s="1034"/>
      <c r="E282" s="1034"/>
      <c r="F282" s="1034"/>
      <c r="G282" s="1034"/>
      <c r="H282" s="1035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3">
      <c r="B283" s="122">
        <v>10</v>
      </c>
      <c r="C283" s="1033" t="str">
        <f>IF(ISBLANK('M&amp;V (ORÇ)'!C274)," ",'M&amp;V (ORÇ)'!C274)</f>
        <v xml:space="preserve"> </v>
      </c>
      <c r="D283" s="1034"/>
      <c r="E283" s="1034"/>
      <c r="F283" s="1034"/>
      <c r="G283" s="1034"/>
      <c r="H283" s="1035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3">
      <c r="B284" s="122">
        <v>11</v>
      </c>
      <c r="C284" s="1033" t="str">
        <f>IF(ISBLANK('M&amp;V (ORÇ)'!C275)," ",'M&amp;V (ORÇ)'!C275)</f>
        <v xml:space="preserve"> </v>
      </c>
      <c r="D284" s="1034"/>
      <c r="E284" s="1034"/>
      <c r="F284" s="1034"/>
      <c r="G284" s="1034"/>
      <c r="H284" s="1035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3">
      <c r="B285" s="122">
        <v>12</v>
      </c>
      <c r="C285" s="1033" t="str">
        <f>IF(ISBLANK('M&amp;V (ORÇ)'!C276)," ",'M&amp;V (ORÇ)'!C276)</f>
        <v xml:space="preserve"> </v>
      </c>
      <c r="D285" s="1034"/>
      <c r="E285" s="1034"/>
      <c r="F285" s="1034"/>
      <c r="G285" s="1034"/>
      <c r="H285" s="1035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3">
      <c r="B286" s="122">
        <v>13</v>
      </c>
      <c r="C286" s="1033" t="str">
        <f>IF(ISBLANK('M&amp;V (ORÇ)'!C277)," ",'M&amp;V (ORÇ)'!C277)</f>
        <v xml:space="preserve"> </v>
      </c>
      <c r="D286" s="1034"/>
      <c r="E286" s="1034"/>
      <c r="F286" s="1034"/>
      <c r="G286" s="1034"/>
      <c r="H286" s="1035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3">
      <c r="B287" s="122">
        <v>14</v>
      </c>
      <c r="C287" s="1033" t="str">
        <f>IF(ISBLANK('M&amp;V (ORÇ)'!C278)," ",'M&amp;V (ORÇ)'!C278)</f>
        <v xml:space="preserve"> </v>
      </c>
      <c r="D287" s="1034"/>
      <c r="E287" s="1034"/>
      <c r="F287" s="1034"/>
      <c r="G287" s="1034"/>
      <c r="H287" s="1035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3">
      <c r="B288" s="122">
        <v>15</v>
      </c>
      <c r="C288" s="1033" t="str">
        <f>IF(ISBLANK('M&amp;V (ORÇ)'!C279)," ",'M&amp;V (ORÇ)'!C279)</f>
        <v xml:space="preserve"> </v>
      </c>
      <c r="D288" s="1034"/>
      <c r="E288" s="1034"/>
      <c r="F288" s="1034"/>
      <c r="G288" s="1034"/>
      <c r="H288" s="1035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3">
      <c r="B289" s="122">
        <v>16</v>
      </c>
      <c r="C289" s="1033" t="str">
        <f>IF(ISBLANK('M&amp;V (ORÇ)'!C280)," ",'M&amp;V (ORÇ)'!C280)</f>
        <v xml:space="preserve"> </v>
      </c>
      <c r="D289" s="1034"/>
      <c r="E289" s="1034"/>
      <c r="F289" s="1034"/>
      <c r="G289" s="1034"/>
      <c r="H289" s="1035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3">
      <c r="B290" s="122">
        <v>17</v>
      </c>
      <c r="C290" s="1033" t="str">
        <f>IF(ISBLANK('M&amp;V (ORÇ)'!C281)," ",'M&amp;V (ORÇ)'!C281)</f>
        <v xml:space="preserve"> </v>
      </c>
      <c r="D290" s="1034"/>
      <c r="E290" s="1034"/>
      <c r="F290" s="1034"/>
      <c r="G290" s="1034"/>
      <c r="H290" s="1035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3">
      <c r="B291" s="122">
        <v>18</v>
      </c>
      <c r="C291" s="1033" t="str">
        <f>IF(ISBLANK('M&amp;V (ORÇ)'!C282)," ",'M&amp;V (ORÇ)'!C282)</f>
        <v xml:space="preserve"> </v>
      </c>
      <c r="D291" s="1034"/>
      <c r="E291" s="1034"/>
      <c r="F291" s="1034"/>
      <c r="G291" s="1034"/>
      <c r="H291" s="1035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3">
      <c r="B292" s="122">
        <v>19</v>
      </c>
      <c r="C292" s="1033" t="str">
        <f>IF(ISBLANK('M&amp;V (ORÇ)'!C283)," ",'M&amp;V (ORÇ)'!C283)</f>
        <v xml:space="preserve"> </v>
      </c>
      <c r="D292" s="1034"/>
      <c r="E292" s="1034"/>
      <c r="F292" s="1034"/>
      <c r="G292" s="1034"/>
      <c r="H292" s="1035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3">
      <c r="B293" s="122">
        <v>20</v>
      </c>
      <c r="C293" s="1033" t="str">
        <f>IF(ISBLANK('M&amp;V (ORÇ)'!C284)," ",'M&amp;V (ORÇ)'!C284)</f>
        <v xml:space="preserve"> </v>
      </c>
      <c r="D293" s="1034"/>
      <c r="E293" s="1034"/>
      <c r="F293" s="1034"/>
      <c r="G293" s="1034"/>
      <c r="H293" s="1035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3">
      <c r="B294" s="126"/>
      <c r="C294" s="1036" t="s">
        <v>248</v>
      </c>
      <c r="D294" s="1036"/>
      <c r="E294" s="1036"/>
      <c r="F294" s="1036"/>
      <c r="G294" s="1036"/>
      <c r="H294" s="1036"/>
      <c r="I294" s="1036"/>
      <c r="J294" s="1036"/>
      <c r="K294" s="1036"/>
      <c r="L294" s="1037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3">
      <c r="B295" s="1048" t="s">
        <v>242</v>
      </c>
      <c r="C295" s="1049"/>
      <c r="D295" s="1049"/>
      <c r="E295" s="1049"/>
      <c r="F295" s="1049"/>
      <c r="G295" s="1049"/>
      <c r="H295" s="1049"/>
      <c r="I295" s="1049"/>
      <c r="J295" s="1049"/>
      <c r="K295" s="1049"/>
      <c r="L295" s="1049"/>
      <c r="M295" s="1049"/>
      <c r="N295" s="1049"/>
      <c r="O295" s="1049" t="str">
        <f>B295</f>
        <v>PERÍODO PÓS-RETROFIT</v>
      </c>
      <c r="P295" s="1050"/>
    </row>
    <row r="296" spans="2:16" x14ac:dyDescent="0.3">
      <c r="B296" s="1008" t="s">
        <v>234</v>
      </c>
      <c r="C296" s="1009"/>
      <c r="D296" s="1009"/>
      <c r="E296" s="1009"/>
      <c r="F296" s="1009"/>
      <c r="G296" s="1009"/>
      <c r="H296" s="1010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3">
      <c r="B297" s="122">
        <v>1</v>
      </c>
      <c r="C297" s="1033" t="str">
        <f>IF(ISBLANK('M&amp;V (ORÇ)'!C287)," ",'M&amp;V (ORÇ)'!C287)</f>
        <v xml:space="preserve"> </v>
      </c>
      <c r="D297" s="1034"/>
      <c r="E297" s="1034"/>
      <c r="F297" s="1034"/>
      <c r="G297" s="1034"/>
      <c r="H297" s="1035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3">
      <c r="B298" s="122">
        <v>2</v>
      </c>
      <c r="C298" s="1033" t="str">
        <f>IF(ISBLANK('M&amp;V (ORÇ)'!C288)," ",'M&amp;V (ORÇ)'!C288)</f>
        <v xml:space="preserve"> </v>
      </c>
      <c r="D298" s="1034"/>
      <c r="E298" s="1034"/>
      <c r="F298" s="1034"/>
      <c r="G298" s="1034"/>
      <c r="H298" s="1035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3">
      <c r="B299" s="122">
        <v>3</v>
      </c>
      <c r="C299" s="1033" t="str">
        <f>IF(ISBLANK('M&amp;V (ORÇ)'!C289)," ",'M&amp;V (ORÇ)'!C289)</f>
        <v xml:space="preserve"> </v>
      </c>
      <c r="D299" s="1034"/>
      <c r="E299" s="1034"/>
      <c r="F299" s="1034"/>
      <c r="G299" s="1034"/>
      <c r="H299" s="1035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3">
      <c r="B300" s="122">
        <v>4</v>
      </c>
      <c r="C300" s="1033" t="str">
        <f>IF(ISBLANK('M&amp;V (ORÇ)'!C290)," ",'M&amp;V (ORÇ)'!C290)</f>
        <v xml:space="preserve"> </v>
      </c>
      <c r="D300" s="1034"/>
      <c r="E300" s="1034"/>
      <c r="F300" s="1034"/>
      <c r="G300" s="1034"/>
      <c r="H300" s="1035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3">
      <c r="B301" s="122">
        <v>5</v>
      </c>
      <c r="C301" s="1033" t="str">
        <f>IF(ISBLANK('M&amp;V (ORÇ)'!C291)," ",'M&amp;V (ORÇ)'!C291)</f>
        <v xml:space="preserve"> </v>
      </c>
      <c r="D301" s="1034"/>
      <c r="E301" s="1034"/>
      <c r="F301" s="1034"/>
      <c r="G301" s="1034"/>
      <c r="H301" s="1035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3">
      <c r="B302" s="122">
        <v>6</v>
      </c>
      <c r="C302" s="1033" t="str">
        <f>IF(ISBLANK('M&amp;V (ORÇ)'!C292)," ",'M&amp;V (ORÇ)'!C292)</f>
        <v xml:space="preserve"> </v>
      </c>
      <c r="D302" s="1034"/>
      <c r="E302" s="1034"/>
      <c r="F302" s="1034"/>
      <c r="G302" s="1034"/>
      <c r="H302" s="1035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3">
      <c r="B303" s="122">
        <v>7</v>
      </c>
      <c r="C303" s="1033" t="str">
        <f>IF(ISBLANK('M&amp;V (ORÇ)'!C293)," ",'M&amp;V (ORÇ)'!C293)</f>
        <v xml:space="preserve"> </v>
      </c>
      <c r="D303" s="1034"/>
      <c r="E303" s="1034"/>
      <c r="F303" s="1034"/>
      <c r="G303" s="1034"/>
      <c r="H303" s="1035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3">
      <c r="B304" s="122">
        <v>8</v>
      </c>
      <c r="C304" s="1033" t="str">
        <f>IF(ISBLANK('M&amp;V (ORÇ)'!C294)," ",'M&amp;V (ORÇ)'!C294)</f>
        <v xml:space="preserve"> </v>
      </c>
      <c r="D304" s="1034"/>
      <c r="E304" s="1034"/>
      <c r="F304" s="1034"/>
      <c r="G304" s="1034"/>
      <c r="H304" s="1035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3">
      <c r="B305" s="122">
        <v>9</v>
      </c>
      <c r="C305" s="1033" t="str">
        <f>IF(ISBLANK('M&amp;V (ORÇ)'!C295)," ",'M&amp;V (ORÇ)'!C295)</f>
        <v xml:space="preserve"> </v>
      </c>
      <c r="D305" s="1034"/>
      <c r="E305" s="1034"/>
      <c r="F305" s="1034"/>
      <c r="G305" s="1034"/>
      <c r="H305" s="1035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3">
      <c r="B306" s="122">
        <v>10</v>
      </c>
      <c r="C306" s="1033" t="str">
        <f>IF(ISBLANK('M&amp;V (ORÇ)'!C296)," ",'M&amp;V (ORÇ)'!C296)</f>
        <v xml:space="preserve"> </v>
      </c>
      <c r="D306" s="1034"/>
      <c r="E306" s="1034"/>
      <c r="F306" s="1034"/>
      <c r="G306" s="1034"/>
      <c r="H306" s="1035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3">
      <c r="B307" s="122">
        <v>11</v>
      </c>
      <c r="C307" s="1033" t="str">
        <f>IF(ISBLANK('M&amp;V (ORÇ)'!C297)," ",'M&amp;V (ORÇ)'!C297)</f>
        <v xml:space="preserve"> </v>
      </c>
      <c r="D307" s="1034"/>
      <c r="E307" s="1034"/>
      <c r="F307" s="1034"/>
      <c r="G307" s="1034"/>
      <c r="H307" s="1035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3">
      <c r="B308" s="122">
        <v>12</v>
      </c>
      <c r="C308" s="1033" t="str">
        <f>IF(ISBLANK('M&amp;V (ORÇ)'!C298)," ",'M&amp;V (ORÇ)'!C298)</f>
        <v xml:space="preserve"> </v>
      </c>
      <c r="D308" s="1034"/>
      <c r="E308" s="1034"/>
      <c r="F308" s="1034"/>
      <c r="G308" s="1034"/>
      <c r="H308" s="1035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3">
      <c r="B309" s="122">
        <v>13</v>
      </c>
      <c r="C309" s="1033" t="str">
        <f>IF(ISBLANK('M&amp;V (ORÇ)'!C299)," ",'M&amp;V (ORÇ)'!C299)</f>
        <v xml:space="preserve"> </v>
      </c>
      <c r="D309" s="1034"/>
      <c r="E309" s="1034"/>
      <c r="F309" s="1034"/>
      <c r="G309" s="1034"/>
      <c r="H309" s="1035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3">
      <c r="B310" s="122">
        <v>14</v>
      </c>
      <c r="C310" s="1033" t="str">
        <f>IF(ISBLANK('M&amp;V (ORÇ)'!C300)," ",'M&amp;V (ORÇ)'!C300)</f>
        <v xml:space="preserve"> </v>
      </c>
      <c r="D310" s="1034"/>
      <c r="E310" s="1034"/>
      <c r="F310" s="1034"/>
      <c r="G310" s="1034"/>
      <c r="H310" s="1035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3">
      <c r="B311" s="122">
        <v>15</v>
      </c>
      <c r="C311" s="1033" t="str">
        <f>IF(ISBLANK('M&amp;V (ORÇ)'!C301)," ",'M&amp;V (ORÇ)'!C301)</f>
        <v xml:space="preserve"> </v>
      </c>
      <c r="D311" s="1034"/>
      <c r="E311" s="1034"/>
      <c r="F311" s="1034"/>
      <c r="G311" s="1034"/>
      <c r="H311" s="1035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3">
      <c r="B312" s="122">
        <v>16</v>
      </c>
      <c r="C312" s="1033" t="str">
        <f>IF(ISBLANK('M&amp;V (ORÇ)'!C302)," ",'M&amp;V (ORÇ)'!C302)</f>
        <v xml:space="preserve"> </v>
      </c>
      <c r="D312" s="1034"/>
      <c r="E312" s="1034"/>
      <c r="F312" s="1034"/>
      <c r="G312" s="1034"/>
      <c r="H312" s="1035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3">
      <c r="B313" s="122">
        <v>17</v>
      </c>
      <c r="C313" s="1033" t="str">
        <f>IF(ISBLANK('M&amp;V (ORÇ)'!C303)," ",'M&amp;V (ORÇ)'!C303)</f>
        <v xml:space="preserve"> </v>
      </c>
      <c r="D313" s="1034"/>
      <c r="E313" s="1034"/>
      <c r="F313" s="1034"/>
      <c r="G313" s="1034"/>
      <c r="H313" s="1035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3">
      <c r="B314" s="122">
        <v>18</v>
      </c>
      <c r="C314" s="1033" t="str">
        <f>IF(ISBLANK('M&amp;V (ORÇ)'!C304)," ",'M&amp;V (ORÇ)'!C304)</f>
        <v xml:space="preserve"> </v>
      </c>
      <c r="D314" s="1034"/>
      <c r="E314" s="1034"/>
      <c r="F314" s="1034"/>
      <c r="G314" s="1034"/>
      <c r="H314" s="1035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3">
      <c r="B315" s="122">
        <v>19</v>
      </c>
      <c r="C315" s="1033" t="str">
        <f>IF(ISBLANK('M&amp;V (ORÇ)'!C305)," ",'M&amp;V (ORÇ)'!C305)</f>
        <v xml:space="preserve"> </v>
      </c>
      <c r="D315" s="1034"/>
      <c r="E315" s="1034"/>
      <c r="F315" s="1034"/>
      <c r="G315" s="1034"/>
      <c r="H315" s="1035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3">
      <c r="B316" s="122">
        <v>20</v>
      </c>
      <c r="C316" s="1033" t="str">
        <f>IF(ISBLANK('M&amp;V (ORÇ)'!C306)," ",'M&amp;V (ORÇ)'!C306)</f>
        <v xml:space="preserve"> </v>
      </c>
      <c r="D316" s="1034"/>
      <c r="E316" s="1034"/>
      <c r="F316" s="1034"/>
      <c r="G316" s="1034"/>
      <c r="H316" s="1035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3">
      <c r="B317" s="126"/>
      <c r="C317" s="1036" t="s">
        <v>249</v>
      </c>
      <c r="D317" s="1036"/>
      <c r="E317" s="1036"/>
      <c r="F317" s="1036"/>
      <c r="G317" s="1036"/>
      <c r="H317" s="1036"/>
      <c r="I317" s="1036"/>
      <c r="J317" s="1036"/>
      <c r="K317" s="1036"/>
      <c r="L317" s="1037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3">
      <c r="B318" s="129"/>
      <c r="C318" s="1052" t="s">
        <v>250</v>
      </c>
      <c r="D318" s="1052"/>
      <c r="E318" s="1052"/>
      <c r="F318" s="1052"/>
      <c r="G318" s="1052"/>
      <c r="H318" s="1052"/>
      <c r="I318" s="1052"/>
      <c r="J318" s="1052"/>
      <c r="K318" s="1052"/>
      <c r="L318" s="1053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3">
      <c r="B319" s="1021" t="s">
        <v>683</v>
      </c>
      <c r="C319" s="1022"/>
      <c r="D319" s="1022"/>
      <c r="E319" s="1022"/>
      <c r="F319" s="1022"/>
      <c r="G319" s="1022"/>
      <c r="H319" s="1022"/>
      <c r="I319" s="1022"/>
      <c r="J319" s="1022"/>
      <c r="K319" s="1022"/>
      <c r="L319" s="1022"/>
      <c r="M319" s="1022"/>
      <c r="N319" s="1022"/>
      <c r="O319" s="1022"/>
      <c r="P319" s="1023"/>
    </row>
    <row r="320" spans="2:16" x14ac:dyDescent="0.3">
      <c r="B320" s="1048" t="s">
        <v>233</v>
      </c>
      <c r="C320" s="1049"/>
      <c r="D320" s="1049"/>
      <c r="E320" s="1049"/>
      <c r="F320" s="1049"/>
      <c r="G320" s="1049"/>
      <c r="H320" s="1049"/>
      <c r="I320" s="1049"/>
      <c r="J320" s="1049"/>
      <c r="K320" s="1049"/>
      <c r="L320" s="1049"/>
      <c r="M320" s="1049"/>
      <c r="N320" s="1049"/>
      <c r="O320" s="1049" t="str">
        <f>B320</f>
        <v>PERÍODO DE REFERÊNCIA</v>
      </c>
      <c r="P320" s="1050"/>
    </row>
    <row r="321" spans="2:16" x14ac:dyDescent="0.3">
      <c r="B321" s="1008" t="s">
        <v>234</v>
      </c>
      <c r="C321" s="1009"/>
      <c r="D321" s="1009"/>
      <c r="E321" s="1009"/>
      <c r="F321" s="1009"/>
      <c r="G321" s="1009"/>
      <c r="H321" s="1010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3">
      <c r="B322" s="122">
        <v>1</v>
      </c>
      <c r="C322" s="1033" t="str">
        <f>IF(ISBLANK('M&amp;V (ORÇ)'!C310)," ",'M&amp;V (ORÇ)'!C310)</f>
        <v xml:space="preserve"> </v>
      </c>
      <c r="D322" s="1034"/>
      <c r="E322" s="1034"/>
      <c r="F322" s="1034"/>
      <c r="G322" s="1034"/>
      <c r="H322" s="1035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3">
      <c r="B323" s="122">
        <v>2</v>
      </c>
      <c r="C323" s="1033" t="str">
        <f>IF(ISBLANK('M&amp;V (ORÇ)'!C311)," ",'M&amp;V (ORÇ)'!C311)</f>
        <v xml:space="preserve"> </v>
      </c>
      <c r="D323" s="1034"/>
      <c r="E323" s="1034"/>
      <c r="F323" s="1034"/>
      <c r="G323" s="1034"/>
      <c r="H323" s="1035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3">
      <c r="B324" s="122">
        <v>3</v>
      </c>
      <c r="C324" s="1033" t="str">
        <f>IF(ISBLANK('M&amp;V (ORÇ)'!C312)," ",'M&amp;V (ORÇ)'!C312)</f>
        <v xml:space="preserve"> </v>
      </c>
      <c r="D324" s="1034"/>
      <c r="E324" s="1034"/>
      <c r="F324" s="1034"/>
      <c r="G324" s="1034"/>
      <c r="H324" s="1035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3">
      <c r="B325" s="122">
        <v>4</v>
      </c>
      <c r="C325" s="1033" t="str">
        <f>IF(ISBLANK('M&amp;V (ORÇ)'!C313)," ",'M&amp;V (ORÇ)'!C313)</f>
        <v xml:space="preserve"> </v>
      </c>
      <c r="D325" s="1034"/>
      <c r="E325" s="1034"/>
      <c r="F325" s="1034"/>
      <c r="G325" s="1034"/>
      <c r="H325" s="1035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3">
      <c r="B326" s="122">
        <v>5</v>
      </c>
      <c r="C326" s="1033" t="str">
        <f>IF(ISBLANK('M&amp;V (ORÇ)'!C314)," ",'M&amp;V (ORÇ)'!C314)</f>
        <v xml:space="preserve"> </v>
      </c>
      <c r="D326" s="1034"/>
      <c r="E326" s="1034"/>
      <c r="F326" s="1034"/>
      <c r="G326" s="1034"/>
      <c r="H326" s="1035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3">
      <c r="B327" s="122">
        <v>6</v>
      </c>
      <c r="C327" s="1033" t="str">
        <f>IF(ISBLANK('M&amp;V (ORÇ)'!C315)," ",'M&amp;V (ORÇ)'!C315)</f>
        <v xml:space="preserve"> </v>
      </c>
      <c r="D327" s="1034"/>
      <c r="E327" s="1034"/>
      <c r="F327" s="1034"/>
      <c r="G327" s="1034"/>
      <c r="H327" s="1035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3">
      <c r="B328" s="122">
        <v>7</v>
      </c>
      <c r="C328" s="1033" t="str">
        <f>IF(ISBLANK('M&amp;V (ORÇ)'!C316)," ",'M&amp;V (ORÇ)'!C316)</f>
        <v xml:space="preserve"> </v>
      </c>
      <c r="D328" s="1034"/>
      <c r="E328" s="1034"/>
      <c r="F328" s="1034"/>
      <c r="G328" s="1034"/>
      <c r="H328" s="1035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3">
      <c r="B329" s="122">
        <v>8</v>
      </c>
      <c r="C329" s="1033" t="str">
        <f>IF(ISBLANK('M&amp;V (ORÇ)'!C317)," ",'M&amp;V (ORÇ)'!C317)</f>
        <v xml:space="preserve"> </v>
      </c>
      <c r="D329" s="1034"/>
      <c r="E329" s="1034"/>
      <c r="F329" s="1034"/>
      <c r="G329" s="1034"/>
      <c r="H329" s="1035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3">
      <c r="B330" s="122">
        <v>9</v>
      </c>
      <c r="C330" s="1033" t="str">
        <f>IF(ISBLANK('M&amp;V (ORÇ)'!C318)," ",'M&amp;V (ORÇ)'!C318)</f>
        <v xml:space="preserve"> </v>
      </c>
      <c r="D330" s="1034"/>
      <c r="E330" s="1034"/>
      <c r="F330" s="1034"/>
      <c r="G330" s="1034"/>
      <c r="H330" s="1035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3">
      <c r="B331" s="122">
        <v>10</v>
      </c>
      <c r="C331" s="1033" t="str">
        <f>IF(ISBLANK('M&amp;V (ORÇ)'!C319)," ",'M&amp;V (ORÇ)'!C319)</f>
        <v xml:space="preserve"> </v>
      </c>
      <c r="D331" s="1034"/>
      <c r="E331" s="1034"/>
      <c r="F331" s="1034"/>
      <c r="G331" s="1034"/>
      <c r="H331" s="1035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3">
      <c r="B332" s="126"/>
      <c r="C332" s="1036" t="s">
        <v>251</v>
      </c>
      <c r="D332" s="1036"/>
      <c r="E332" s="1036"/>
      <c r="F332" s="1036"/>
      <c r="G332" s="1036"/>
      <c r="H332" s="1036"/>
      <c r="I332" s="1036"/>
      <c r="J332" s="1036"/>
      <c r="K332" s="1036"/>
      <c r="L332" s="1037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3">
      <c r="B333" s="1048" t="s">
        <v>242</v>
      </c>
      <c r="C333" s="1049"/>
      <c r="D333" s="1049"/>
      <c r="E333" s="1049"/>
      <c r="F333" s="1049"/>
      <c r="G333" s="1049"/>
      <c r="H333" s="1049"/>
      <c r="I333" s="1049"/>
      <c r="J333" s="1049"/>
      <c r="K333" s="1049"/>
      <c r="L333" s="1049"/>
      <c r="M333" s="1049"/>
      <c r="N333" s="1049"/>
      <c r="O333" s="1049" t="str">
        <f>B333</f>
        <v>PERÍODO PÓS-RETROFIT</v>
      </c>
      <c r="P333" s="1050"/>
    </row>
    <row r="334" spans="2:16" x14ac:dyDescent="0.3">
      <c r="B334" s="1008" t="s">
        <v>234</v>
      </c>
      <c r="C334" s="1009"/>
      <c r="D334" s="1009"/>
      <c r="E334" s="1009"/>
      <c r="F334" s="1009"/>
      <c r="G334" s="1009"/>
      <c r="H334" s="1010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3">
      <c r="B335" s="122">
        <v>1</v>
      </c>
      <c r="C335" s="1033"/>
      <c r="D335" s="1034"/>
      <c r="E335" s="1034"/>
      <c r="F335" s="1034"/>
      <c r="G335" s="1034"/>
      <c r="H335" s="1035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3">
      <c r="B336" s="122">
        <v>2</v>
      </c>
      <c r="C336" s="1033" t="str">
        <f>IF(ISBLANK('M&amp;V (ORÇ)'!C323)," ",'M&amp;V (ORÇ)'!C323)</f>
        <v xml:space="preserve"> </v>
      </c>
      <c r="D336" s="1034"/>
      <c r="E336" s="1034"/>
      <c r="F336" s="1034"/>
      <c r="G336" s="1034"/>
      <c r="H336" s="1035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3">
      <c r="B337" s="122">
        <v>3</v>
      </c>
      <c r="C337" s="1033" t="str">
        <f>IF(ISBLANK('M&amp;V (ORÇ)'!C324)," ",'M&amp;V (ORÇ)'!C324)</f>
        <v xml:space="preserve"> </v>
      </c>
      <c r="D337" s="1034"/>
      <c r="E337" s="1034"/>
      <c r="F337" s="1034"/>
      <c r="G337" s="1034"/>
      <c r="H337" s="1035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3">
      <c r="B338" s="122">
        <v>4</v>
      </c>
      <c r="C338" s="1033" t="str">
        <f>IF(ISBLANK('M&amp;V (ORÇ)'!C325)," ",'M&amp;V (ORÇ)'!C325)</f>
        <v xml:space="preserve"> </v>
      </c>
      <c r="D338" s="1034"/>
      <c r="E338" s="1034"/>
      <c r="F338" s="1034"/>
      <c r="G338" s="1034"/>
      <c r="H338" s="1035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3">
      <c r="B339" s="122">
        <v>5</v>
      </c>
      <c r="C339" s="1033" t="str">
        <f>IF(ISBLANK('M&amp;V (ORÇ)'!C326)," ",'M&amp;V (ORÇ)'!C326)</f>
        <v xml:space="preserve"> </v>
      </c>
      <c r="D339" s="1034"/>
      <c r="E339" s="1034"/>
      <c r="F339" s="1034"/>
      <c r="G339" s="1034"/>
      <c r="H339" s="1035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3">
      <c r="B340" s="122">
        <v>6</v>
      </c>
      <c r="C340" s="1033" t="str">
        <f>IF(ISBLANK('M&amp;V (ORÇ)'!C327)," ",'M&amp;V (ORÇ)'!C327)</f>
        <v xml:space="preserve"> </v>
      </c>
      <c r="D340" s="1034"/>
      <c r="E340" s="1034"/>
      <c r="F340" s="1034"/>
      <c r="G340" s="1034"/>
      <c r="H340" s="1035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3">
      <c r="B341" s="122">
        <v>7</v>
      </c>
      <c r="C341" s="1033" t="str">
        <f>IF(ISBLANK('M&amp;V (ORÇ)'!C328)," ",'M&amp;V (ORÇ)'!C328)</f>
        <v xml:space="preserve"> </v>
      </c>
      <c r="D341" s="1034"/>
      <c r="E341" s="1034"/>
      <c r="F341" s="1034"/>
      <c r="G341" s="1034"/>
      <c r="H341" s="1035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3">
      <c r="B342" s="122">
        <v>8</v>
      </c>
      <c r="C342" s="1033" t="str">
        <f>IF(ISBLANK('M&amp;V (ORÇ)'!C329)," ",'M&amp;V (ORÇ)'!C329)</f>
        <v xml:space="preserve"> </v>
      </c>
      <c r="D342" s="1034"/>
      <c r="E342" s="1034"/>
      <c r="F342" s="1034"/>
      <c r="G342" s="1034"/>
      <c r="H342" s="1035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3">
      <c r="B343" s="122">
        <v>9</v>
      </c>
      <c r="C343" s="1033" t="str">
        <f>IF(ISBLANK('M&amp;V (ORÇ)'!C330)," ",'M&amp;V (ORÇ)'!C330)</f>
        <v xml:space="preserve"> </v>
      </c>
      <c r="D343" s="1034"/>
      <c r="E343" s="1034"/>
      <c r="F343" s="1034"/>
      <c r="G343" s="1034"/>
      <c r="H343" s="1035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3">
      <c r="B344" s="122">
        <v>10</v>
      </c>
      <c r="C344" s="1033" t="str">
        <f>IF(ISBLANK('M&amp;V (ORÇ)'!C331)," ",'M&amp;V (ORÇ)'!C331)</f>
        <v xml:space="preserve"> </v>
      </c>
      <c r="D344" s="1034"/>
      <c r="E344" s="1034"/>
      <c r="F344" s="1034"/>
      <c r="G344" s="1034"/>
      <c r="H344" s="1035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3">
      <c r="B345" s="126"/>
      <c r="C345" s="1036" t="s">
        <v>252</v>
      </c>
      <c r="D345" s="1036"/>
      <c r="E345" s="1036"/>
      <c r="F345" s="1036"/>
      <c r="G345" s="1036"/>
      <c r="H345" s="1036"/>
      <c r="I345" s="1036"/>
      <c r="J345" s="1036"/>
      <c r="K345" s="1036"/>
      <c r="L345" s="1037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3">
      <c r="B346" s="129"/>
      <c r="C346" s="1052" t="s">
        <v>253</v>
      </c>
      <c r="D346" s="1052"/>
      <c r="E346" s="1052"/>
      <c r="F346" s="1052"/>
      <c r="G346" s="1052"/>
      <c r="H346" s="1052"/>
      <c r="I346" s="1052"/>
      <c r="J346" s="1052"/>
      <c r="K346" s="1052"/>
      <c r="L346" s="1053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3">
      <c r="B347" s="1021" t="s">
        <v>687</v>
      </c>
      <c r="C347" s="1022"/>
      <c r="D347" s="1022"/>
      <c r="E347" s="1022"/>
      <c r="F347" s="1022"/>
      <c r="G347" s="1022"/>
      <c r="H347" s="1022"/>
      <c r="I347" s="1022"/>
      <c r="J347" s="1022"/>
      <c r="K347" s="1022"/>
      <c r="L347" s="1022"/>
      <c r="M347" s="1022"/>
      <c r="N347" s="1022"/>
      <c r="O347" s="1022"/>
      <c r="P347" s="1023"/>
    </row>
    <row r="348" spans="2:16" x14ac:dyDescent="0.3">
      <c r="B348" s="1048" t="s">
        <v>233</v>
      </c>
      <c r="C348" s="1049"/>
      <c r="D348" s="1049"/>
      <c r="E348" s="1049"/>
      <c r="F348" s="1049"/>
      <c r="G348" s="1049"/>
      <c r="H348" s="1049"/>
      <c r="I348" s="1049"/>
      <c r="J348" s="1049"/>
      <c r="K348" s="1049"/>
      <c r="L348" s="1049"/>
      <c r="M348" s="1049"/>
      <c r="N348" s="1049"/>
      <c r="O348" s="1049" t="str">
        <f>B348</f>
        <v>PERÍODO DE REFERÊNCIA</v>
      </c>
      <c r="P348" s="1050"/>
    </row>
    <row r="349" spans="2:16" x14ac:dyDescent="0.3">
      <c r="B349" s="1008" t="s">
        <v>234</v>
      </c>
      <c r="C349" s="1009"/>
      <c r="D349" s="1009"/>
      <c r="E349" s="1009"/>
      <c r="F349" s="1009"/>
      <c r="G349" s="1009"/>
      <c r="H349" s="1010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3">
      <c r="B350" s="122">
        <v>1</v>
      </c>
      <c r="C350" s="1033" t="str">
        <f>IF(ISBLANK('M&amp;V (ORÇ)'!C335)," ",'M&amp;V (ORÇ)'!C335)</f>
        <v xml:space="preserve"> </v>
      </c>
      <c r="D350" s="1034"/>
      <c r="E350" s="1034"/>
      <c r="F350" s="1034"/>
      <c r="G350" s="1034"/>
      <c r="H350" s="1035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3">
      <c r="B351" s="122">
        <v>2</v>
      </c>
      <c r="C351" s="1033" t="str">
        <f>IF(ISBLANK('M&amp;V (ORÇ)'!C336)," ",'M&amp;V (ORÇ)'!C336)</f>
        <v xml:space="preserve"> </v>
      </c>
      <c r="D351" s="1034"/>
      <c r="E351" s="1034"/>
      <c r="F351" s="1034"/>
      <c r="G351" s="1034"/>
      <c r="H351" s="1035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3">
      <c r="B352" s="122">
        <v>3</v>
      </c>
      <c r="C352" s="1033" t="str">
        <f>IF(ISBLANK('M&amp;V (ORÇ)'!C337)," ",'M&amp;V (ORÇ)'!C337)</f>
        <v xml:space="preserve"> </v>
      </c>
      <c r="D352" s="1034"/>
      <c r="E352" s="1034"/>
      <c r="F352" s="1034"/>
      <c r="G352" s="1034"/>
      <c r="H352" s="1035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3">
      <c r="B353" s="122">
        <v>4</v>
      </c>
      <c r="C353" s="1033" t="str">
        <f>IF(ISBLANK('M&amp;V (ORÇ)'!C338)," ",'M&amp;V (ORÇ)'!C338)</f>
        <v xml:space="preserve"> </v>
      </c>
      <c r="D353" s="1034"/>
      <c r="E353" s="1034"/>
      <c r="F353" s="1034"/>
      <c r="G353" s="1034"/>
      <c r="H353" s="1035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3">
      <c r="B354" s="122">
        <v>5</v>
      </c>
      <c r="C354" s="1033" t="str">
        <f>IF(ISBLANK('M&amp;V (ORÇ)'!C339)," ",'M&amp;V (ORÇ)'!C339)</f>
        <v xml:space="preserve"> </v>
      </c>
      <c r="D354" s="1034"/>
      <c r="E354" s="1034"/>
      <c r="F354" s="1034"/>
      <c r="G354" s="1034"/>
      <c r="H354" s="1035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3">
      <c r="B355" s="122">
        <v>6</v>
      </c>
      <c r="C355" s="1033" t="str">
        <f>IF(ISBLANK('M&amp;V (ORÇ)'!C340)," ",'M&amp;V (ORÇ)'!C340)</f>
        <v xml:space="preserve"> </v>
      </c>
      <c r="D355" s="1034"/>
      <c r="E355" s="1034"/>
      <c r="F355" s="1034"/>
      <c r="G355" s="1034"/>
      <c r="H355" s="1035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3">
      <c r="B356" s="122">
        <v>7</v>
      </c>
      <c r="C356" s="1033" t="str">
        <f>IF(ISBLANK('M&amp;V (ORÇ)'!C341)," ",'M&amp;V (ORÇ)'!C341)</f>
        <v xml:space="preserve"> </v>
      </c>
      <c r="D356" s="1034"/>
      <c r="E356" s="1034"/>
      <c r="F356" s="1034"/>
      <c r="G356" s="1034"/>
      <c r="H356" s="1035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3">
      <c r="B357" s="122">
        <v>8</v>
      </c>
      <c r="C357" s="1033" t="str">
        <f>IF(ISBLANK('M&amp;V (ORÇ)'!C342)," ",'M&amp;V (ORÇ)'!C342)</f>
        <v xml:space="preserve"> </v>
      </c>
      <c r="D357" s="1034"/>
      <c r="E357" s="1034"/>
      <c r="F357" s="1034"/>
      <c r="G357" s="1034"/>
      <c r="H357" s="1035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3">
      <c r="B358" s="122">
        <v>9</v>
      </c>
      <c r="C358" s="1033" t="str">
        <f>IF(ISBLANK('M&amp;V (ORÇ)'!C343)," ",'M&amp;V (ORÇ)'!C343)</f>
        <v xml:space="preserve"> </v>
      </c>
      <c r="D358" s="1034"/>
      <c r="E358" s="1034"/>
      <c r="F358" s="1034"/>
      <c r="G358" s="1034"/>
      <c r="H358" s="1035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3">
      <c r="B359" s="122">
        <v>10</v>
      </c>
      <c r="C359" s="1033" t="str">
        <f>IF(ISBLANK('M&amp;V (ORÇ)'!C344)," ",'M&amp;V (ORÇ)'!C344)</f>
        <v xml:space="preserve"> </v>
      </c>
      <c r="D359" s="1034"/>
      <c r="E359" s="1034"/>
      <c r="F359" s="1034"/>
      <c r="G359" s="1034"/>
      <c r="H359" s="1035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3">
      <c r="B360" s="122">
        <v>11</v>
      </c>
      <c r="C360" s="1033" t="str">
        <f>IF(ISBLANK('M&amp;V (ORÇ)'!C345)," ",'M&amp;V (ORÇ)'!C345)</f>
        <v xml:space="preserve"> </v>
      </c>
      <c r="D360" s="1034"/>
      <c r="E360" s="1034"/>
      <c r="F360" s="1034"/>
      <c r="G360" s="1034"/>
      <c r="H360" s="1035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3">
      <c r="B361" s="122">
        <v>12</v>
      </c>
      <c r="C361" s="1033" t="str">
        <f>IF(ISBLANK('M&amp;V (ORÇ)'!C346)," ",'M&amp;V (ORÇ)'!C346)</f>
        <v xml:space="preserve"> </v>
      </c>
      <c r="D361" s="1034"/>
      <c r="E361" s="1034"/>
      <c r="F361" s="1034"/>
      <c r="G361" s="1034"/>
      <c r="H361" s="1035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3">
      <c r="B362" s="122">
        <v>13</v>
      </c>
      <c r="C362" s="1033" t="str">
        <f>IF(ISBLANK('M&amp;V (ORÇ)'!C347)," ",'M&amp;V (ORÇ)'!C347)</f>
        <v xml:space="preserve"> </v>
      </c>
      <c r="D362" s="1034"/>
      <c r="E362" s="1034"/>
      <c r="F362" s="1034"/>
      <c r="G362" s="1034"/>
      <c r="H362" s="1035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3">
      <c r="B363" s="122">
        <v>14</v>
      </c>
      <c r="C363" s="1033" t="str">
        <f>IF(ISBLANK('M&amp;V (ORÇ)'!C348)," ",'M&amp;V (ORÇ)'!C348)</f>
        <v xml:space="preserve"> </v>
      </c>
      <c r="D363" s="1034"/>
      <c r="E363" s="1034"/>
      <c r="F363" s="1034"/>
      <c r="G363" s="1034"/>
      <c r="H363" s="1035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3">
      <c r="B364" s="122">
        <v>15</v>
      </c>
      <c r="C364" s="1033" t="str">
        <f>IF(ISBLANK('M&amp;V (ORÇ)'!C349)," ",'M&amp;V (ORÇ)'!C349)</f>
        <v xml:space="preserve"> </v>
      </c>
      <c r="D364" s="1034"/>
      <c r="E364" s="1034"/>
      <c r="F364" s="1034"/>
      <c r="G364" s="1034"/>
      <c r="H364" s="1035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3">
      <c r="B365" s="122">
        <v>16</v>
      </c>
      <c r="C365" s="1033" t="str">
        <f>IF(ISBLANK('M&amp;V (ORÇ)'!C350)," ",'M&amp;V (ORÇ)'!C350)</f>
        <v xml:space="preserve"> </v>
      </c>
      <c r="D365" s="1034"/>
      <c r="E365" s="1034"/>
      <c r="F365" s="1034"/>
      <c r="G365" s="1034"/>
      <c r="H365" s="1035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3">
      <c r="B366" s="122">
        <v>17</v>
      </c>
      <c r="C366" s="1033" t="str">
        <f>IF(ISBLANK('M&amp;V (ORÇ)'!C351)," ",'M&amp;V (ORÇ)'!C351)</f>
        <v xml:space="preserve"> </v>
      </c>
      <c r="D366" s="1034"/>
      <c r="E366" s="1034"/>
      <c r="F366" s="1034"/>
      <c r="G366" s="1034"/>
      <c r="H366" s="1035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3">
      <c r="B367" s="122">
        <v>18</v>
      </c>
      <c r="C367" s="1033" t="str">
        <f>IF(ISBLANK('M&amp;V (ORÇ)'!C352)," ",'M&amp;V (ORÇ)'!C352)</f>
        <v xml:space="preserve"> </v>
      </c>
      <c r="D367" s="1034"/>
      <c r="E367" s="1034"/>
      <c r="F367" s="1034"/>
      <c r="G367" s="1034"/>
      <c r="H367" s="1035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3">
      <c r="B368" s="122">
        <v>19</v>
      </c>
      <c r="C368" s="1033" t="str">
        <f>IF(ISBLANK('M&amp;V (ORÇ)'!C353)," ",'M&amp;V (ORÇ)'!C353)</f>
        <v xml:space="preserve"> </v>
      </c>
      <c r="D368" s="1034"/>
      <c r="E368" s="1034"/>
      <c r="F368" s="1034"/>
      <c r="G368" s="1034"/>
      <c r="H368" s="1035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3">
      <c r="B369" s="122">
        <v>20</v>
      </c>
      <c r="C369" s="1033" t="str">
        <f>IF(ISBLANK('M&amp;V (ORÇ)'!C354)," ",'M&amp;V (ORÇ)'!C354)</f>
        <v xml:space="preserve"> </v>
      </c>
      <c r="D369" s="1034"/>
      <c r="E369" s="1034"/>
      <c r="F369" s="1034"/>
      <c r="G369" s="1034"/>
      <c r="H369" s="1035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3">
      <c r="B370" s="126"/>
      <c r="C370" s="1036" t="s">
        <v>254</v>
      </c>
      <c r="D370" s="1036"/>
      <c r="E370" s="1036"/>
      <c r="F370" s="1036"/>
      <c r="G370" s="1036"/>
      <c r="H370" s="1036"/>
      <c r="I370" s="1036"/>
      <c r="J370" s="1036"/>
      <c r="K370" s="1036"/>
      <c r="L370" s="1037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3">
      <c r="B371" s="1048" t="s">
        <v>242</v>
      </c>
      <c r="C371" s="1049"/>
      <c r="D371" s="1049"/>
      <c r="E371" s="1049"/>
      <c r="F371" s="1049"/>
      <c r="G371" s="1049"/>
      <c r="H371" s="1049"/>
      <c r="I371" s="1049"/>
      <c r="J371" s="1049"/>
      <c r="K371" s="1049"/>
      <c r="L371" s="1049"/>
      <c r="M371" s="1049"/>
      <c r="N371" s="1049"/>
      <c r="O371" s="1049" t="str">
        <f>B371</f>
        <v>PERÍODO PÓS-RETROFIT</v>
      </c>
      <c r="P371" s="1050"/>
    </row>
    <row r="372" spans="2:16" x14ac:dyDescent="0.3">
      <c r="B372" s="1008" t="s">
        <v>234</v>
      </c>
      <c r="C372" s="1009"/>
      <c r="D372" s="1009"/>
      <c r="E372" s="1009"/>
      <c r="F372" s="1009"/>
      <c r="G372" s="1009"/>
      <c r="H372" s="1010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3">
      <c r="B373" s="122">
        <v>1</v>
      </c>
      <c r="C373" s="1033" t="str">
        <f>IF(ISBLANK('M&amp;V (ORÇ)'!C357)," ",'M&amp;V (ORÇ)'!C357)</f>
        <v xml:space="preserve"> </v>
      </c>
      <c r="D373" s="1034"/>
      <c r="E373" s="1034"/>
      <c r="F373" s="1034"/>
      <c r="G373" s="1034"/>
      <c r="H373" s="1035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3">
      <c r="B374" s="122">
        <v>2</v>
      </c>
      <c r="C374" s="1033" t="str">
        <f>IF(ISBLANK('M&amp;V (ORÇ)'!C358)," ",'M&amp;V (ORÇ)'!C358)</f>
        <v xml:space="preserve"> </v>
      </c>
      <c r="D374" s="1034"/>
      <c r="E374" s="1034"/>
      <c r="F374" s="1034"/>
      <c r="G374" s="1034"/>
      <c r="H374" s="1035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3">
      <c r="B375" s="122">
        <v>3</v>
      </c>
      <c r="C375" s="1033" t="str">
        <f>IF(ISBLANK('M&amp;V (ORÇ)'!C359)," ",'M&amp;V (ORÇ)'!C359)</f>
        <v xml:space="preserve"> </v>
      </c>
      <c r="D375" s="1034"/>
      <c r="E375" s="1034"/>
      <c r="F375" s="1034"/>
      <c r="G375" s="1034"/>
      <c r="H375" s="1035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3">
      <c r="B376" s="122">
        <v>4</v>
      </c>
      <c r="C376" s="1033" t="str">
        <f>IF(ISBLANK('M&amp;V (ORÇ)'!C360)," ",'M&amp;V (ORÇ)'!C360)</f>
        <v xml:space="preserve"> </v>
      </c>
      <c r="D376" s="1034"/>
      <c r="E376" s="1034"/>
      <c r="F376" s="1034"/>
      <c r="G376" s="1034"/>
      <c r="H376" s="1035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3">
      <c r="B377" s="122">
        <v>5</v>
      </c>
      <c r="C377" s="1033" t="str">
        <f>IF(ISBLANK('M&amp;V (ORÇ)'!C361)," ",'M&amp;V (ORÇ)'!C361)</f>
        <v xml:space="preserve"> </v>
      </c>
      <c r="D377" s="1034"/>
      <c r="E377" s="1034"/>
      <c r="F377" s="1034"/>
      <c r="G377" s="1034"/>
      <c r="H377" s="1035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3">
      <c r="B378" s="122">
        <v>6</v>
      </c>
      <c r="C378" s="1033" t="str">
        <f>IF(ISBLANK('M&amp;V (ORÇ)'!C362)," ",'M&amp;V (ORÇ)'!C362)</f>
        <v xml:space="preserve"> </v>
      </c>
      <c r="D378" s="1034"/>
      <c r="E378" s="1034"/>
      <c r="F378" s="1034"/>
      <c r="G378" s="1034"/>
      <c r="H378" s="1035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3">
      <c r="B379" s="122">
        <v>7</v>
      </c>
      <c r="C379" s="1033" t="str">
        <f>IF(ISBLANK('M&amp;V (ORÇ)'!C363)," ",'M&amp;V (ORÇ)'!C363)</f>
        <v xml:space="preserve"> </v>
      </c>
      <c r="D379" s="1034"/>
      <c r="E379" s="1034"/>
      <c r="F379" s="1034"/>
      <c r="G379" s="1034"/>
      <c r="H379" s="1035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3">
      <c r="B380" s="122">
        <v>8</v>
      </c>
      <c r="C380" s="1033" t="str">
        <f>IF(ISBLANK('M&amp;V (ORÇ)'!C364)," ",'M&amp;V (ORÇ)'!C364)</f>
        <v xml:space="preserve"> </v>
      </c>
      <c r="D380" s="1034"/>
      <c r="E380" s="1034"/>
      <c r="F380" s="1034"/>
      <c r="G380" s="1034"/>
      <c r="H380" s="1035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3">
      <c r="B381" s="122">
        <v>9</v>
      </c>
      <c r="C381" s="1033" t="str">
        <f>IF(ISBLANK('M&amp;V (ORÇ)'!C365)," ",'M&amp;V (ORÇ)'!C365)</f>
        <v xml:space="preserve"> </v>
      </c>
      <c r="D381" s="1034"/>
      <c r="E381" s="1034"/>
      <c r="F381" s="1034"/>
      <c r="G381" s="1034"/>
      <c r="H381" s="1035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3">
      <c r="B382" s="122">
        <v>10</v>
      </c>
      <c r="C382" s="1033" t="str">
        <f>IF(ISBLANK('M&amp;V (ORÇ)'!C366)," ",'M&amp;V (ORÇ)'!C366)</f>
        <v xml:space="preserve"> </v>
      </c>
      <c r="D382" s="1034"/>
      <c r="E382" s="1034"/>
      <c r="F382" s="1034"/>
      <c r="G382" s="1034"/>
      <c r="H382" s="1035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3">
      <c r="B383" s="122">
        <v>11</v>
      </c>
      <c r="C383" s="1033" t="str">
        <f>IF(ISBLANK('M&amp;V (ORÇ)'!C367)," ",'M&amp;V (ORÇ)'!C367)</f>
        <v xml:space="preserve"> </v>
      </c>
      <c r="D383" s="1034"/>
      <c r="E383" s="1034"/>
      <c r="F383" s="1034"/>
      <c r="G383" s="1034"/>
      <c r="H383" s="1035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3">
      <c r="B384" s="122">
        <v>12</v>
      </c>
      <c r="C384" s="1033" t="str">
        <f>IF(ISBLANK('M&amp;V (ORÇ)'!C368)," ",'M&amp;V (ORÇ)'!C368)</f>
        <v xml:space="preserve"> </v>
      </c>
      <c r="D384" s="1034"/>
      <c r="E384" s="1034"/>
      <c r="F384" s="1034"/>
      <c r="G384" s="1034"/>
      <c r="H384" s="1035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3">
      <c r="B385" s="122">
        <v>13</v>
      </c>
      <c r="C385" s="1033" t="str">
        <f>IF(ISBLANK('M&amp;V (ORÇ)'!C369)," ",'M&amp;V (ORÇ)'!C369)</f>
        <v xml:space="preserve"> </v>
      </c>
      <c r="D385" s="1034"/>
      <c r="E385" s="1034"/>
      <c r="F385" s="1034"/>
      <c r="G385" s="1034"/>
      <c r="H385" s="1035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3">
      <c r="B386" s="122">
        <v>14</v>
      </c>
      <c r="C386" s="1033" t="str">
        <f>IF(ISBLANK('M&amp;V (ORÇ)'!C370)," ",'M&amp;V (ORÇ)'!C370)</f>
        <v xml:space="preserve"> </v>
      </c>
      <c r="D386" s="1034"/>
      <c r="E386" s="1034"/>
      <c r="F386" s="1034"/>
      <c r="G386" s="1034"/>
      <c r="H386" s="1035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3">
      <c r="B387" s="122">
        <v>15</v>
      </c>
      <c r="C387" s="1033" t="str">
        <f>IF(ISBLANK('M&amp;V (ORÇ)'!C371)," ",'M&amp;V (ORÇ)'!C371)</f>
        <v xml:space="preserve"> </v>
      </c>
      <c r="D387" s="1034"/>
      <c r="E387" s="1034"/>
      <c r="F387" s="1034"/>
      <c r="G387" s="1034"/>
      <c r="H387" s="1035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3">
      <c r="B388" s="122">
        <v>16</v>
      </c>
      <c r="C388" s="1033" t="str">
        <f>IF(ISBLANK('M&amp;V (ORÇ)'!C372)," ",'M&amp;V (ORÇ)'!C372)</f>
        <v xml:space="preserve"> </v>
      </c>
      <c r="D388" s="1034"/>
      <c r="E388" s="1034"/>
      <c r="F388" s="1034"/>
      <c r="G388" s="1034"/>
      <c r="H388" s="1035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3">
      <c r="B389" s="122">
        <v>17</v>
      </c>
      <c r="C389" s="1033" t="str">
        <f>IF(ISBLANK('M&amp;V (ORÇ)'!C373)," ",'M&amp;V (ORÇ)'!C373)</f>
        <v xml:space="preserve"> </v>
      </c>
      <c r="D389" s="1034"/>
      <c r="E389" s="1034"/>
      <c r="F389" s="1034"/>
      <c r="G389" s="1034"/>
      <c r="H389" s="1035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3">
      <c r="B390" s="122">
        <v>18</v>
      </c>
      <c r="C390" s="1033" t="str">
        <f>IF(ISBLANK('M&amp;V (ORÇ)'!C374)," ",'M&amp;V (ORÇ)'!C374)</f>
        <v xml:space="preserve"> </v>
      </c>
      <c r="D390" s="1034"/>
      <c r="E390" s="1034"/>
      <c r="F390" s="1034"/>
      <c r="G390" s="1034"/>
      <c r="H390" s="1035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3">
      <c r="B391" s="122">
        <v>19</v>
      </c>
      <c r="C391" s="1033" t="str">
        <f>IF(ISBLANK('M&amp;V (ORÇ)'!C375)," ",'M&amp;V (ORÇ)'!C375)</f>
        <v xml:space="preserve"> </v>
      </c>
      <c r="D391" s="1034"/>
      <c r="E391" s="1034"/>
      <c r="F391" s="1034"/>
      <c r="G391" s="1034"/>
      <c r="H391" s="1035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3">
      <c r="B392" s="122">
        <v>20</v>
      </c>
      <c r="C392" s="1033" t="str">
        <f>IF(ISBLANK('M&amp;V (ORÇ)'!C376)," ",'M&amp;V (ORÇ)'!C376)</f>
        <v xml:space="preserve"> </v>
      </c>
      <c r="D392" s="1034"/>
      <c r="E392" s="1034"/>
      <c r="F392" s="1034"/>
      <c r="G392" s="1034"/>
      <c r="H392" s="1035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3">
      <c r="B393" s="126"/>
      <c r="C393" s="1036" t="s">
        <v>255</v>
      </c>
      <c r="D393" s="1036"/>
      <c r="E393" s="1036"/>
      <c r="F393" s="1036"/>
      <c r="G393" s="1036"/>
      <c r="H393" s="1036"/>
      <c r="I393" s="1036"/>
      <c r="J393" s="1036"/>
      <c r="K393" s="1036"/>
      <c r="L393" s="1037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3">
      <c r="B394" s="129"/>
      <c r="C394" s="1052" t="s">
        <v>256</v>
      </c>
      <c r="D394" s="1052"/>
      <c r="E394" s="1052"/>
      <c r="F394" s="1052"/>
      <c r="G394" s="1052"/>
      <c r="H394" s="1052"/>
      <c r="I394" s="1052"/>
      <c r="J394" s="1052"/>
      <c r="K394" s="1052"/>
      <c r="L394" s="1053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3">
      <c r="B395" s="1021" t="s">
        <v>688</v>
      </c>
      <c r="C395" s="1022"/>
      <c r="D395" s="1022"/>
      <c r="E395" s="1022"/>
      <c r="F395" s="1022"/>
      <c r="G395" s="1022"/>
      <c r="H395" s="1022"/>
      <c r="I395" s="1022"/>
      <c r="J395" s="1022"/>
      <c r="K395" s="1022"/>
      <c r="L395" s="1022"/>
      <c r="M395" s="1022"/>
      <c r="N395" s="1022"/>
      <c r="O395" s="1022"/>
      <c r="P395" s="1023"/>
    </row>
    <row r="396" spans="2:16" x14ac:dyDescent="0.3">
      <c r="B396" s="1048" t="s">
        <v>233</v>
      </c>
      <c r="C396" s="1049"/>
      <c r="D396" s="1049"/>
      <c r="E396" s="1049"/>
      <c r="F396" s="1049"/>
      <c r="G396" s="1049"/>
      <c r="H396" s="1049"/>
      <c r="I396" s="1049"/>
      <c r="J396" s="1049"/>
      <c r="K396" s="1049"/>
      <c r="L396" s="1049"/>
      <c r="M396" s="1049"/>
      <c r="N396" s="1049"/>
      <c r="O396" s="1049" t="str">
        <f>B396</f>
        <v>PERÍODO DE REFERÊNCIA</v>
      </c>
      <c r="P396" s="1050"/>
    </row>
    <row r="397" spans="2:16" x14ac:dyDescent="0.3">
      <c r="B397" s="1008" t="s">
        <v>234</v>
      </c>
      <c r="C397" s="1009"/>
      <c r="D397" s="1009"/>
      <c r="E397" s="1009"/>
      <c r="F397" s="1009"/>
      <c r="G397" s="1009"/>
      <c r="H397" s="1010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3">
      <c r="B398" s="122">
        <v>1</v>
      </c>
      <c r="C398" s="1033" t="str">
        <f>IF(ISBLANK('M&amp;V (ORÇ)'!C380)," ",'M&amp;V (ORÇ)'!C380)</f>
        <v xml:space="preserve"> </v>
      </c>
      <c r="D398" s="1034"/>
      <c r="E398" s="1034"/>
      <c r="F398" s="1034"/>
      <c r="G398" s="1034"/>
      <c r="H398" s="1035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3">
      <c r="B399" s="122">
        <v>2</v>
      </c>
      <c r="C399" s="1033" t="str">
        <f>IF(ISBLANK('M&amp;V (ORÇ)'!C381)," ",'M&amp;V (ORÇ)'!C381)</f>
        <v xml:space="preserve"> </v>
      </c>
      <c r="D399" s="1034"/>
      <c r="E399" s="1034"/>
      <c r="F399" s="1034"/>
      <c r="G399" s="1034"/>
      <c r="H399" s="1035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3">
      <c r="B400" s="122">
        <v>3</v>
      </c>
      <c r="C400" s="1033" t="str">
        <f>IF(ISBLANK('M&amp;V (ORÇ)'!C382)," ",'M&amp;V (ORÇ)'!C382)</f>
        <v xml:space="preserve"> </v>
      </c>
      <c r="D400" s="1034"/>
      <c r="E400" s="1034"/>
      <c r="F400" s="1034"/>
      <c r="G400" s="1034"/>
      <c r="H400" s="1035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3">
      <c r="B401" s="122">
        <v>4</v>
      </c>
      <c r="C401" s="1033" t="str">
        <f>IF(ISBLANK('M&amp;V (ORÇ)'!C383)," ",'M&amp;V (ORÇ)'!C383)</f>
        <v xml:space="preserve"> </v>
      </c>
      <c r="D401" s="1034"/>
      <c r="E401" s="1034"/>
      <c r="F401" s="1034"/>
      <c r="G401" s="1034"/>
      <c r="H401" s="1035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3">
      <c r="B402" s="122">
        <v>5</v>
      </c>
      <c r="C402" s="1033" t="str">
        <f>IF(ISBLANK('M&amp;V (ORÇ)'!C384)," ",'M&amp;V (ORÇ)'!C384)</f>
        <v xml:space="preserve"> </v>
      </c>
      <c r="D402" s="1034"/>
      <c r="E402" s="1034"/>
      <c r="F402" s="1034"/>
      <c r="G402" s="1034"/>
      <c r="H402" s="1035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3">
      <c r="B403" s="122">
        <v>6</v>
      </c>
      <c r="C403" s="1033" t="str">
        <f>IF(ISBLANK('M&amp;V (ORÇ)'!C385)," ",'M&amp;V (ORÇ)'!C385)</f>
        <v xml:space="preserve"> </v>
      </c>
      <c r="D403" s="1034"/>
      <c r="E403" s="1034"/>
      <c r="F403" s="1034"/>
      <c r="G403" s="1034"/>
      <c r="H403" s="1035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3">
      <c r="B404" s="122">
        <v>7</v>
      </c>
      <c r="C404" s="1033" t="str">
        <f>IF(ISBLANK('M&amp;V (ORÇ)'!C386)," ",'M&amp;V (ORÇ)'!C386)</f>
        <v xml:space="preserve"> </v>
      </c>
      <c r="D404" s="1034"/>
      <c r="E404" s="1034"/>
      <c r="F404" s="1034"/>
      <c r="G404" s="1034"/>
      <c r="H404" s="1035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3">
      <c r="B405" s="122">
        <v>8</v>
      </c>
      <c r="C405" s="1033" t="str">
        <f>IF(ISBLANK('M&amp;V (ORÇ)'!C387)," ",'M&amp;V (ORÇ)'!C387)</f>
        <v xml:space="preserve"> </v>
      </c>
      <c r="D405" s="1034"/>
      <c r="E405" s="1034"/>
      <c r="F405" s="1034"/>
      <c r="G405" s="1034"/>
      <c r="H405" s="1035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3">
      <c r="B406" s="122">
        <v>9</v>
      </c>
      <c r="C406" s="1033" t="str">
        <f>IF(ISBLANK('M&amp;V (ORÇ)'!C388)," ",'M&amp;V (ORÇ)'!C388)</f>
        <v xml:space="preserve"> </v>
      </c>
      <c r="D406" s="1034"/>
      <c r="E406" s="1034"/>
      <c r="F406" s="1034"/>
      <c r="G406" s="1034"/>
      <c r="H406" s="1035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3">
      <c r="B407" s="122">
        <v>10</v>
      </c>
      <c r="C407" s="1033" t="str">
        <f>IF(ISBLANK('M&amp;V (ORÇ)'!C389)," ",'M&amp;V (ORÇ)'!C389)</f>
        <v xml:space="preserve"> </v>
      </c>
      <c r="D407" s="1034"/>
      <c r="E407" s="1034"/>
      <c r="F407" s="1034"/>
      <c r="G407" s="1034"/>
      <c r="H407" s="1035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3">
      <c r="B408" s="122">
        <v>11</v>
      </c>
      <c r="C408" s="1033" t="str">
        <f>IF(ISBLANK('M&amp;V (ORÇ)'!C390)," ",'M&amp;V (ORÇ)'!C390)</f>
        <v xml:space="preserve"> </v>
      </c>
      <c r="D408" s="1034"/>
      <c r="E408" s="1034"/>
      <c r="F408" s="1034"/>
      <c r="G408" s="1034"/>
      <c r="H408" s="1035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3">
      <c r="B409" s="122">
        <v>12</v>
      </c>
      <c r="C409" s="1033" t="str">
        <f>IF(ISBLANK('M&amp;V (ORÇ)'!C391)," ",'M&amp;V (ORÇ)'!C391)</f>
        <v xml:space="preserve"> </v>
      </c>
      <c r="D409" s="1034"/>
      <c r="E409" s="1034"/>
      <c r="F409" s="1034"/>
      <c r="G409" s="1034"/>
      <c r="H409" s="1035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3">
      <c r="B410" s="122">
        <v>13</v>
      </c>
      <c r="C410" s="1033" t="str">
        <f>IF(ISBLANK('M&amp;V (ORÇ)'!C392)," ",'M&amp;V (ORÇ)'!C392)</f>
        <v xml:space="preserve"> </v>
      </c>
      <c r="D410" s="1034"/>
      <c r="E410" s="1034"/>
      <c r="F410" s="1034"/>
      <c r="G410" s="1034"/>
      <c r="H410" s="1035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3">
      <c r="B411" s="122">
        <v>14</v>
      </c>
      <c r="C411" s="1033" t="str">
        <f>IF(ISBLANK('M&amp;V (ORÇ)'!C393)," ",'M&amp;V (ORÇ)'!C393)</f>
        <v xml:space="preserve"> </v>
      </c>
      <c r="D411" s="1034"/>
      <c r="E411" s="1034"/>
      <c r="F411" s="1034"/>
      <c r="G411" s="1034"/>
      <c r="H411" s="1035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3">
      <c r="B412" s="122">
        <v>15</v>
      </c>
      <c r="C412" s="1033" t="str">
        <f>IF(ISBLANK('M&amp;V (ORÇ)'!C394)," ",'M&amp;V (ORÇ)'!C394)</f>
        <v xml:space="preserve"> </v>
      </c>
      <c r="D412" s="1034"/>
      <c r="E412" s="1034"/>
      <c r="F412" s="1034"/>
      <c r="G412" s="1034"/>
      <c r="H412" s="1035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3">
      <c r="B413" s="122">
        <v>16</v>
      </c>
      <c r="C413" s="1033" t="str">
        <f>IF(ISBLANK('M&amp;V (ORÇ)'!C395)," ",'M&amp;V (ORÇ)'!C395)</f>
        <v xml:space="preserve"> </v>
      </c>
      <c r="D413" s="1034"/>
      <c r="E413" s="1034"/>
      <c r="F413" s="1034"/>
      <c r="G413" s="1034"/>
      <c r="H413" s="1035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3">
      <c r="B414" s="122">
        <v>17</v>
      </c>
      <c r="C414" s="1033" t="str">
        <f>IF(ISBLANK('M&amp;V (ORÇ)'!C396)," ",'M&amp;V (ORÇ)'!C396)</f>
        <v xml:space="preserve"> </v>
      </c>
      <c r="D414" s="1034"/>
      <c r="E414" s="1034"/>
      <c r="F414" s="1034"/>
      <c r="G414" s="1034"/>
      <c r="H414" s="1035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3">
      <c r="B415" s="122">
        <v>18</v>
      </c>
      <c r="C415" s="1033" t="str">
        <f>IF(ISBLANK('M&amp;V (ORÇ)'!C397)," ",'M&amp;V (ORÇ)'!C397)</f>
        <v xml:space="preserve"> </v>
      </c>
      <c r="D415" s="1034"/>
      <c r="E415" s="1034"/>
      <c r="F415" s="1034"/>
      <c r="G415" s="1034"/>
      <c r="H415" s="1035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3">
      <c r="B416" s="122">
        <v>19</v>
      </c>
      <c r="C416" s="1033" t="str">
        <f>IF(ISBLANK('M&amp;V (ORÇ)'!C398)," ",'M&amp;V (ORÇ)'!C398)</f>
        <v xml:space="preserve"> </v>
      </c>
      <c r="D416" s="1034"/>
      <c r="E416" s="1034"/>
      <c r="F416" s="1034"/>
      <c r="G416" s="1034"/>
      <c r="H416" s="1035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3">
      <c r="B417" s="122">
        <v>20</v>
      </c>
      <c r="C417" s="1033" t="str">
        <f>IF(ISBLANK('M&amp;V (ORÇ)'!C399)," ",'M&amp;V (ORÇ)'!C399)</f>
        <v xml:space="preserve"> </v>
      </c>
      <c r="D417" s="1034"/>
      <c r="E417" s="1034"/>
      <c r="F417" s="1034"/>
      <c r="G417" s="1034"/>
      <c r="H417" s="1035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3">
      <c r="B418" s="126"/>
      <c r="C418" s="1036" t="s">
        <v>257</v>
      </c>
      <c r="D418" s="1036"/>
      <c r="E418" s="1036"/>
      <c r="F418" s="1036"/>
      <c r="G418" s="1036"/>
      <c r="H418" s="1036"/>
      <c r="I418" s="1036"/>
      <c r="J418" s="1036"/>
      <c r="K418" s="1036"/>
      <c r="L418" s="1037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3">
      <c r="B419" s="1048" t="s">
        <v>242</v>
      </c>
      <c r="C419" s="1049"/>
      <c r="D419" s="1049"/>
      <c r="E419" s="1049"/>
      <c r="F419" s="1049"/>
      <c r="G419" s="1049"/>
      <c r="H419" s="1049"/>
      <c r="I419" s="1049"/>
      <c r="J419" s="1049"/>
      <c r="K419" s="1049"/>
      <c r="L419" s="1049"/>
      <c r="M419" s="1049"/>
      <c r="N419" s="1049"/>
      <c r="O419" s="1049" t="str">
        <f>B419</f>
        <v>PERÍODO PÓS-RETROFIT</v>
      </c>
      <c r="P419" s="1050"/>
    </row>
    <row r="420" spans="2:16" x14ac:dyDescent="0.3">
      <c r="B420" s="1008" t="s">
        <v>234</v>
      </c>
      <c r="C420" s="1009"/>
      <c r="D420" s="1009"/>
      <c r="E420" s="1009"/>
      <c r="F420" s="1009"/>
      <c r="G420" s="1009"/>
      <c r="H420" s="1010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3">
      <c r="B421" s="122">
        <v>1</v>
      </c>
      <c r="C421" s="1033" t="str">
        <f>IF(ISBLANK('M&amp;V (ORÇ)'!C402)," ",'M&amp;V (ORÇ)'!C402)</f>
        <v xml:space="preserve"> </v>
      </c>
      <c r="D421" s="1034"/>
      <c r="E421" s="1034"/>
      <c r="F421" s="1034"/>
      <c r="G421" s="1034"/>
      <c r="H421" s="1035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3">
      <c r="B422" s="122">
        <v>2</v>
      </c>
      <c r="C422" s="1033" t="str">
        <f>IF(ISBLANK('M&amp;V (ORÇ)'!C403)," ",'M&amp;V (ORÇ)'!C403)</f>
        <v xml:space="preserve"> </v>
      </c>
      <c r="D422" s="1034"/>
      <c r="E422" s="1034"/>
      <c r="F422" s="1034"/>
      <c r="G422" s="1034"/>
      <c r="H422" s="1035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3">
      <c r="B423" s="122">
        <v>3</v>
      </c>
      <c r="C423" s="1033" t="str">
        <f>IF(ISBLANK('M&amp;V (ORÇ)'!C404)," ",'M&amp;V (ORÇ)'!C404)</f>
        <v xml:space="preserve"> </v>
      </c>
      <c r="D423" s="1034"/>
      <c r="E423" s="1034"/>
      <c r="F423" s="1034"/>
      <c r="G423" s="1034"/>
      <c r="H423" s="1035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3">
      <c r="B424" s="122">
        <v>4</v>
      </c>
      <c r="C424" s="1033" t="str">
        <f>IF(ISBLANK('M&amp;V (ORÇ)'!C405)," ",'M&amp;V (ORÇ)'!C405)</f>
        <v xml:space="preserve"> </v>
      </c>
      <c r="D424" s="1034"/>
      <c r="E424" s="1034"/>
      <c r="F424" s="1034"/>
      <c r="G424" s="1034"/>
      <c r="H424" s="1035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3">
      <c r="B425" s="122">
        <v>5</v>
      </c>
      <c r="C425" s="1033" t="str">
        <f>IF(ISBLANK('M&amp;V (ORÇ)'!C406)," ",'M&amp;V (ORÇ)'!C406)</f>
        <v xml:space="preserve"> </v>
      </c>
      <c r="D425" s="1034"/>
      <c r="E425" s="1034"/>
      <c r="F425" s="1034"/>
      <c r="G425" s="1034"/>
      <c r="H425" s="1035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3">
      <c r="B426" s="122">
        <v>6</v>
      </c>
      <c r="C426" s="1033" t="str">
        <f>IF(ISBLANK('M&amp;V (ORÇ)'!C407)," ",'M&amp;V (ORÇ)'!C407)</f>
        <v xml:space="preserve"> </v>
      </c>
      <c r="D426" s="1034"/>
      <c r="E426" s="1034"/>
      <c r="F426" s="1034"/>
      <c r="G426" s="1034"/>
      <c r="H426" s="1035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3">
      <c r="B427" s="122">
        <v>7</v>
      </c>
      <c r="C427" s="1033" t="str">
        <f>IF(ISBLANK('M&amp;V (ORÇ)'!C408)," ",'M&amp;V (ORÇ)'!C408)</f>
        <v xml:space="preserve"> </v>
      </c>
      <c r="D427" s="1034"/>
      <c r="E427" s="1034"/>
      <c r="F427" s="1034"/>
      <c r="G427" s="1034"/>
      <c r="H427" s="1035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3">
      <c r="B428" s="122">
        <v>8</v>
      </c>
      <c r="C428" s="1033" t="str">
        <f>IF(ISBLANK('M&amp;V (ORÇ)'!C409)," ",'M&amp;V (ORÇ)'!C409)</f>
        <v xml:space="preserve"> </v>
      </c>
      <c r="D428" s="1034"/>
      <c r="E428" s="1034"/>
      <c r="F428" s="1034"/>
      <c r="G428" s="1034"/>
      <c r="H428" s="1035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3">
      <c r="B429" s="122">
        <v>9</v>
      </c>
      <c r="C429" s="1033" t="str">
        <f>IF(ISBLANK('M&amp;V (ORÇ)'!C410)," ",'M&amp;V (ORÇ)'!C410)</f>
        <v xml:space="preserve"> </v>
      </c>
      <c r="D429" s="1034"/>
      <c r="E429" s="1034"/>
      <c r="F429" s="1034"/>
      <c r="G429" s="1034"/>
      <c r="H429" s="1035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3">
      <c r="B430" s="122">
        <v>10</v>
      </c>
      <c r="C430" s="1033" t="str">
        <f>IF(ISBLANK('M&amp;V (ORÇ)'!C411)," ",'M&amp;V (ORÇ)'!C411)</f>
        <v xml:space="preserve"> </v>
      </c>
      <c r="D430" s="1034"/>
      <c r="E430" s="1034"/>
      <c r="F430" s="1034"/>
      <c r="G430" s="1034"/>
      <c r="H430" s="1035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3">
      <c r="B431" s="122">
        <v>11</v>
      </c>
      <c r="C431" s="1033" t="str">
        <f>IF(ISBLANK('M&amp;V (ORÇ)'!C412)," ",'M&amp;V (ORÇ)'!C412)</f>
        <v xml:space="preserve"> </v>
      </c>
      <c r="D431" s="1034"/>
      <c r="E431" s="1034"/>
      <c r="F431" s="1034"/>
      <c r="G431" s="1034"/>
      <c r="H431" s="1035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3">
      <c r="B432" s="122">
        <v>12</v>
      </c>
      <c r="C432" s="1033" t="str">
        <f>IF(ISBLANK('M&amp;V (ORÇ)'!C413)," ",'M&amp;V (ORÇ)'!C413)</f>
        <v xml:space="preserve"> </v>
      </c>
      <c r="D432" s="1034"/>
      <c r="E432" s="1034"/>
      <c r="F432" s="1034"/>
      <c r="G432" s="1034"/>
      <c r="H432" s="1035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3">
      <c r="B433" s="122">
        <v>13</v>
      </c>
      <c r="C433" s="1033" t="str">
        <f>IF(ISBLANK('M&amp;V (ORÇ)'!C414)," ",'M&amp;V (ORÇ)'!C414)</f>
        <v xml:space="preserve"> </v>
      </c>
      <c r="D433" s="1034"/>
      <c r="E433" s="1034"/>
      <c r="F433" s="1034"/>
      <c r="G433" s="1034"/>
      <c r="H433" s="1035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3">
      <c r="B434" s="122">
        <v>14</v>
      </c>
      <c r="C434" s="1033" t="str">
        <f>IF(ISBLANK('M&amp;V (ORÇ)'!C415)," ",'M&amp;V (ORÇ)'!C415)</f>
        <v xml:space="preserve"> </v>
      </c>
      <c r="D434" s="1034"/>
      <c r="E434" s="1034"/>
      <c r="F434" s="1034"/>
      <c r="G434" s="1034"/>
      <c r="H434" s="1035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3">
      <c r="B435" s="122">
        <v>15</v>
      </c>
      <c r="C435" s="1033" t="str">
        <f>IF(ISBLANK('M&amp;V (ORÇ)'!C416)," ",'M&amp;V (ORÇ)'!C416)</f>
        <v xml:space="preserve"> </v>
      </c>
      <c r="D435" s="1034"/>
      <c r="E435" s="1034"/>
      <c r="F435" s="1034"/>
      <c r="G435" s="1034"/>
      <c r="H435" s="1035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3">
      <c r="B436" s="122">
        <v>16</v>
      </c>
      <c r="C436" s="1033" t="str">
        <f>IF(ISBLANK('M&amp;V (ORÇ)'!C417)," ",'M&amp;V (ORÇ)'!C417)</f>
        <v xml:space="preserve"> </v>
      </c>
      <c r="D436" s="1034"/>
      <c r="E436" s="1034"/>
      <c r="F436" s="1034"/>
      <c r="G436" s="1034"/>
      <c r="H436" s="1035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3">
      <c r="B437" s="122">
        <v>17</v>
      </c>
      <c r="C437" s="1033" t="str">
        <f>IF(ISBLANK('M&amp;V (ORÇ)'!C418)," ",'M&amp;V (ORÇ)'!C418)</f>
        <v xml:space="preserve"> </v>
      </c>
      <c r="D437" s="1034"/>
      <c r="E437" s="1034"/>
      <c r="F437" s="1034"/>
      <c r="G437" s="1034"/>
      <c r="H437" s="1035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3">
      <c r="B438" s="122">
        <v>18</v>
      </c>
      <c r="C438" s="1033" t="str">
        <f>IF(ISBLANK('M&amp;V (ORÇ)'!C419)," ",'M&amp;V (ORÇ)'!C419)</f>
        <v xml:space="preserve"> </v>
      </c>
      <c r="D438" s="1034"/>
      <c r="E438" s="1034"/>
      <c r="F438" s="1034"/>
      <c r="G438" s="1034"/>
      <c r="H438" s="1035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3">
      <c r="B439" s="122">
        <v>19</v>
      </c>
      <c r="C439" s="1033" t="str">
        <f>IF(ISBLANK('M&amp;V (ORÇ)'!C420)," ",'M&amp;V (ORÇ)'!C420)</f>
        <v xml:space="preserve"> </v>
      </c>
      <c r="D439" s="1034"/>
      <c r="E439" s="1034"/>
      <c r="F439" s="1034"/>
      <c r="G439" s="1034"/>
      <c r="H439" s="1035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3">
      <c r="B440" s="122">
        <v>20</v>
      </c>
      <c r="C440" s="1033" t="str">
        <f>IF(ISBLANK('M&amp;V (ORÇ)'!C421)," ",'M&amp;V (ORÇ)'!C421)</f>
        <v xml:space="preserve"> </v>
      </c>
      <c r="D440" s="1034"/>
      <c r="E440" s="1034"/>
      <c r="F440" s="1034"/>
      <c r="G440" s="1034"/>
      <c r="H440" s="1035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3">
      <c r="B441" s="126"/>
      <c r="C441" s="1036" t="s">
        <v>258</v>
      </c>
      <c r="D441" s="1036"/>
      <c r="E441" s="1036"/>
      <c r="F441" s="1036"/>
      <c r="G441" s="1036"/>
      <c r="H441" s="1036"/>
      <c r="I441" s="1036"/>
      <c r="J441" s="1036"/>
      <c r="K441" s="1036"/>
      <c r="L441" s="1037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3">
      <c r="B442" s="129"/>
      <c r="C442" s="1052" t="s">
        <v>259</v>
      </c>
      <c r="D442" s="1052"/>
      <c r="E442" s="1052"/>
      <c r="F442" s="1052"/>
      <c r="G442" s="1052"/>
      <c r="H442" s="1052"/>
      <c r="I442" s="1052"/>
      <c r="J442" s="1052"/>
      <c r="K442" s="1052"/>
      <c r="L442" s="1053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3">
      <c r="B443" s="1021" t="s">
        <v>991</v>
      </c>
      <c r="C443" s="1022"/>
      <c r="D443" s="1022"/>
      <c r="E443" s="1022"/>
      <c r="F443" s="1022"/>
      <c r="G443" s="1022"/>
      <c r="H443" s="1022"/>
      <c r="I443" s="1022"/>
      <c r="J443" s="1022"/>
      <c r="K443" s="1022"/>
      <c r="L443" s="1022"/>
      <c r="M443" s="1022"/>
      <c r="N443" s="1022"/>
      <c r="O443" s="1022"/>
      <c r="P443" s="1023"/>
    </row>
    <row r="444" spans="2:16" x14ac:dyDescent="0.3">
      <c r="B444" s="1048" t="s">
        <v>242</v>
      </c>
      <c r="C444" s="1049"/>
      <c r="D444" s="1049"/>
      <c r="E444" s="1049"/>
      <c r="F444" s="1049"/>
      <c r="G444" s="1049"/>
      <c r="H444" s="1049"/>
      <c r="I444" s="1049"/>
      <c r="J444" s="1049"/>
      <c r="K444" s="1049"/>
      <c r="L444" s="1049"/>
      <c r="M444" s="1049"/>
      <c r="N444" s="1049"/>
      <c r="O444" s="1049" t="str">
        <f>B444</f>
        <v>PERÍODO PÓS-RETROFIT</v>
      </c>
      <c r="P444" s="1050"/>
    </row>
    <row r="445" spans="2:16" x14ac:dyDescent="0.3">
      <c r="B445" s="1008" t="s">
        <v>234</v>
      </c>
      <c r="C445" s="1009"/>
      <c r="D445" s="1009"/>
      <c r="E445" s="1009"/>
      <c r="F445" s="1009"/>
      <c r="G445" s="1009"/>
      <c r="H445" s="1010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3">
      <c r="B446" s="122">
        <v>1</v>
      </c>
      <c r="C446" s="1033" t="str">
        <f>IF(ISBLANK('M&amp;V (ORÇ)'!C425)," ",'M&amp;V (ORÇ)'!C425)</f>
        <v xml:space="preserve"> </v>
      </c>
      <c r="D446" s="1034"/>
      <c r="E446" s="1034"/>
      <c r="F446" s="1034"/>
      <c r="G446" s="1034"/>
      <c r="H446" s="1035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3">
      <c r="B447" s="122">
        <v>2</v>
      </c>
      <c r="C447" s="1033" t="str">
        <f>IF(ISBLANK('M&amp;V (ORÇ)'!C426)," ",'M&amp;V (ORÇ)'!C426)</f>
        <v xml:space="preserve"> </v>
      </c>
      <c r="D447" s="1034"/>
      <c r="E447" s="1034"/>
      <c r="F447" s="1034"/>
      <c r="G447" s="1034"/>
      <c r="H447" s="1035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3">
      <c r="B448" s="122">
        <v>3</v>
      </c>
      <c r="C448" s="1033" t="str">
        <f>IF(ISBLANK('M&amp;V (ORÇ)'!C427)," ",'M&amp;V (ORÇ)'!C427)</f>
        <v xml:space="preserve"> </v>
      </c>
      <c r="D448" s="1034"/>
      <c r="E448" s="1034"/>
      <c r="F448" s="1034"/>
      <c r="G448" s="1034"/>
      <c r="H448" s="1035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3">
      <c r="B449" s="122">
        <v>4</v>
      </c>
      <c r="C449" s="1033" t="str">
        <f>IF(ISBLANK('M&amp;V (ORÇ)'!C428)," ",'M&amp;V (ORÇ)'!C428)</f>
        <v xml:space="preserve"> </v>
      </c>
      <c r="D449" s="1034"/>
      <c r="E449" s="1034"/>
      <c r="F449" s="1034"/>
      <c r="G449" s="1034"/>
      <c r="H449" s="1035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3">
      <c r="B450" s="122">
        <v>5</v>
      </c>
      <c r="C450" s="1033" t="str">
        <f>IF(ISBLANK('M&amp;V (ORÇ)'!C429)," ",'M&amp;V (ORÇ)'!C429)</f>
        <v xml:space="preserve"> </v>
      </c>
      <c r="D450" s="1034"/>
      <c r="E450" s="1034"/>
      <c r="F450" s="1034"/>
      <c r="G450" s="1034"/>
      <c r="H450" s="1035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3">
      <c r="B451" s="122">
        <v>6</v>
      </c>
      <c r="C451" s="1033" t="str">
        <f>IF(ISBLANK('M&amp;V (ORÇ)'!C430)," ",'M&amp;V (ORÇ)'!C430)</f>
        <v xml:space="preserve"> </v>
      </c>
      <c r="D451" s="1034"/>
      <c r="E451" s="1034"/>
      <c r="F451" s="1034"/>
      <c r="G451" s="1034"/>
      <c r="H451" s="1035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3">
      <c r="B452" s="122">
        <v>7</v>
      </c>
      <c r="C452" s="1033" t="str">
        <f>IF(ISBLANK('M&amp;V (ORÇ)'!C431)," ",'M&amp;V (ORÇ)'!C431)</f>
        <v xml:space="preserve"> </v>
      </c>
      <c r="D452" s="1034"/>
      <c r="E452" s="1034"/>
      <c r="F452" s="1034"/>
      <c r="G452" s="1034"/>
      <c r="H452" s="1035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3">
      <c r="B453" s="122">
        <v>8</v>
      </c>
      <c r="C453" s="1033" t="str">
        <f>IF(ISBLANK('M&amp;V (ORÇ)'!C432)," ",'M&amp;V (ORÇ)'!C432)</f>
        <v xml:space="preserve"> </v>
      </c>
      <c r="D453" s="1034"/>
      <c r="E453" s="1034"/>
      <c r="F453" s="1034"/>
      <c r="G453" s="1034"/>
      <c r="H453" s="1035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3">
      <c r="B454" s="122">
        <v>9</v>
      </c>
      <c r="C454" s="1033" t="str">
        <f>IF(ISBLANK('M&amp;V (ORÇ)'!C433)," ",'M&amp;V (ORÇ)'!C433)</f>
        <v xml:space="preserve"> </v>
      </c>
      <c r="D454" s="1034"/>
      <c r="E454" s="1034"/>
      <c r="F454" s="1034"/>
      <c r="G454" s="1034"/>
      <c r="H454" s="1035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3">
      <c r="B455" s="122">
        <v>10</v>
      </c>
      <c r="C455" s="1033" t="str">
        <f>IF(ISBLANK('M&amp;V (ORÇ)'!C434)," ",'M&amp;V (ORÇ)'!C434)</f>
        <v xml:space="preserve"> </v>
      </c>
      <c r="D455" s="1034"/>
      <c r="E455" s="1034"/>
      <c r="F455" s="1034"/>
      <c r="G455" s="1034"/>
      <c r="H455" s="1035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3">
      <c r="B456" s="122">
        <v>11</v>
      </c>
      <c r="C456" s="1033" t="str">
        <f>IF(ISBLANK('M&amp;V (ORÇ)'!C435)," ",'M&amp;V (ORÇ)'!C435)</f>
        <v xml:space="preserve"> </v>
      </c>
      <c r="D456" s="1034"/>
      <c r="E456" s="1034"/>
      <c r="F456" s="1034"/>
      <c r="G456" s="1034"/>
      <c r="H456" s="1035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3">
      <c r="B457" s="122">
        <v>12</v>
      </c>
      <c r="C457" s="1033" t="str">
        <f>IF(ISBLANK('M&amp;V (ORÇ)'!C436)," ",'M&amp;V (ORÇ)'!C436)</f>
        <v xml:space="preserve"> </v>
      </c>
      <c r="D457" s="1034"/>
      <c r="E457" s="1034"/>
      <c r="F457" s="1034"/>
      <c r="G457" s="1034"/>
      <c r="H457" s="1035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3">
      <c r="B458" s="122">
        <v>13</v>
      </c>
      <c r="C458" s="1033" t="str">
        <f>IF(ISBLANK('M&amp;V (ORÇ)'!C437)," ",'M&amp;V (ORÇ)'!C437)</f>
        <v xml:space="preserve"> </v>
      </c>
      <c r="D458" s="1034"/>
      <c r="E458" s="1034"/>
      <c r="F458" s="1034"/>
      <c r="G458" s="1034"/>
      <c r="H458" s="1035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3">
      <c r="B459" s="122">
        <v>14</v>
      </c>
      <c r="C459" s="1033" t="str">
        <f>IF(ISBLANK('M&amp;V (ORÇ)'!C438)," ",'M&amp;V (ORÇ)'!C438)</f>
        <v xml:space="preserve"> </v>
      </c>
      <c r="D459" s="1034"/>
      <c r="E459" s="1034"/>
      <c r="F459" s="1034"/>
      <c r="G459" s="1034"/>
      <c r="H459" s="1035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3">
      <c r="B460" s="122">
        <v>15</v>
      </c>
      <c r="C460" s="1033" t="str">
        <f>IF(ISBLANK('M&amp;V (ORÇ)'!C439)," ",'M&amp;V (ORÇ)'!C439)</f>
        <v xml:space="preserve"> </v>
      </c>
      <c r="D460" s="1034"/>
      <c r="E460" s="1034"/>
      <c r="F460" s="1034"/>
      <c r="G460" s="1034"/>
      <c r="H460" s="1035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3">
      <c r="B461" s="122">
        <v>16</v>
      </c>
      <c r="C461" s="1033" t="str">
        <f>IF(ISBLANK('M&amp;V (ORÇ)'!C440)," ",'M&amp;V (ORÇ)'!C440)</f>
        <v xml:space="preserve"> </v>
      </c>
      <c r="D461" s="1034"/>
      <c r="E461" s="1034"/>
      <c r="F461" s="1034"/>
      <c r="G461" s="1034"/>
      <c r="H461" s="1035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3">
      <c r="B462" s="122">
        <v>17</v>
      </c>
      <c r="C462" s="1033" t="str">
        <f>IF(ISBLANK('M&amp;V (ORÇ)'!C441)," ",'M&amp;V (ORÇ)'!C441)</f>
        <v xml:space="preserve"> </v>
      </c>
      <c r="D462" s="1034"/>
      <c r="E462" s="1034"/>
      <c r="F462" s="1034"/>
      <c r="G462" s="1034"/>
      <c r="H462" s="1035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3">
      <c r="B463" s="122">
        <v>18</v>
      </c>
      <c r="C463" s="1033" t="str">
        <f>IF(ISBLANK('M&amp;V (ORÇ)'!C442)," ",'M&amp;V (ORÇ)'!C442)</f>
        <v xml:space="preserve"> </v>
      </c>
      <c r="D463" s="1034"/>
      <c r="E463" s="1034"/>
      <c r="F463" s="1034"/>
      <c r="G463" s="1034"/>
      <c r="H463" s="1035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3">
      <c r="B464" s="122">
        <v>19</v>
      </c>
      <c r="C464" s="1033" t="str">
        <f>IF(ISBLANK('M&amp;V (ORÇ)'!C443)," ",'M&amp;V (ORÇ)'!C443)</f>
        <v xml:space="preserve"> </v>
      </c>
      <c r="D464" s="1034"/>
      <c r="E464" s="1034"/>
      <c r="F464" s="1034"/>
      <c r="G464" s="1034"/>
      <c r="H464" s="1035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3">
      <c r="B465" s="122">
        <v>20</v>
      </c>
      <c r="C465" s="1033" t="str">
        <f>IF(ISBLANK('M&amp;V (ORÇ)'!C444)," ",'M&amp;V (ORÇ)'!C444)</f>
        <v xml:space="preserve"> </v>
      </c>
      <c r="D465" s="1034"/>
      <c r="E465" s="1034"/>
      <c r="F465" s="1034"/>
      <c r="G465" s="1034"/>
      <c r="H465" s="1035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3">
      <c r="B466" s="129"/>
      <c r="C466" s="1052" t="s">
        <v>1032</v>
      </c>
      <c r="D466" s="1052"/>
      <c r="E466" s="1052"/>
      <c r="F466" s="1052"/>
      <c r="G466" s="1052"/>
      <c r="H466" s="1052"/>
      <c r="I466" s="1052"/>
      <c r="J466" s="1052"/>
      <c r="K466" s="1052"/>
      <c r="L466" s="1053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3">
      <c r="B467" s="132"/>
      <c r="C467" s="1038" t="s">
        <v>679</v>
      </c>
      <c r="D467" s="1038"/>
      <c r="E467" s="1038"/>
      <c r="F467" s="1038"/>
      <c r="G467" s="1038"/>
      <c r="H467" s="1038"/>
      <c r="I467" s="1038"/>
      <c r="J467" s="1038"/>
      <c r="K467" s="1038"/>
      <c r="L467" s="1039"/>
      <c r="M467" s="133">
        <f>SUM(M114,M162,M270,M318,M346,M394,M442,M466)</f>
        <v>0</v>
      </c>
      <c r="N467" s="133">
        <f>SUM(N114,N162,N270,N318,N346,N394,N442,N466)</f>
        <v>0</v>
      </c>
      <c r="O467" s="133">
        <f>SUM(O114,O162,O270,O318,O346,O394,O442,O466)</f>
        <v>0</v>
      </c>
      <c r="P467" s="133">
        <f>SUM(P114,P162,P270,P318,P346,P394,P442,P466)</f>
        <v>0</v>
      </c>
    </row>
  </sheetData>
  <sheetProtection sheet="1" objects="1" scenarios="1"/>
  <mergeCells count="465">
    <mergeCell ref="C454:H454"/>
    <mergeCell ref="C455:H455"/>
    <mergeCell ref="C108:H108"/>
    <mergeCell ref="C109:H109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100:H100"/>
    <mergeCell ref="C101:H101"/>
    <mergeCell ref="C90:H90"/>
    <mergeCell ref="C91:H91"/>
    <mergeCell ref="C92:H92"/>
    <mergeCell ref="C93:H93"/>
    <mergeCell ref="C94:H94"/>
    <mergeCell ref="C95:H95"/>
    <mergeCell ref="C60:L60"/>
    <mergeCell ref="C63:H63"/>
    <mergeCell ref="C53:H53"/>
    <mergeCell ref="C54:H54"/>
    <mergeCell ref="C96:H96"/>
    <mergeCell ref="C97:H97"/>
    <mergeCell ref="C64:H64"/>
    <mergeCell ref="C65:H65"/>
    <mergeCell ref="C66:H66"/>
    <mergeCell ref="C67:H67"/>
    <mergeCell ref="C68:H68"/>
    <mergeCell ref="C69:H69"/>
    <mergeCell ref="C46:H46"/>
    <mergeCell ref="C47:H47"/>
    <mergeCell ref="C48:H48"/>
    <mergeCell ref="C57:H57"/>
    <mergeCell ref="C58:H58"/>
    <mergeCell ref="C59:H59"/>
    <mergeCell ref="C52:H52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98:H98"/>
    <mergeCell ref="C99:H99"/>
    <mergeCell ref="C287:H287"/>
    <mergeCell ref="C288:H288"/>
    <mergeCell ref="C289:H289"/>
    <mergeCell ref="C285:H285"/>
    <mergeCell ref="C286:H286"/>
    <mergeCell ref="C284:H284"/>
    <mergeCell ref="C261:H261"/>
    <mergeCell ref="C262:H262"/>
    <mergeCell ref="C263:H263"/>
    <mergeCell ref="C264:H264"/>
    <mergeCell ref="C265:H265"/>
    <mergeCell ref="C266:H266"/>
    <mergeCell ref="C300:H300"/>
    <mergeCell ref="C301:H301"/>
    <mergeCell ref="C312:H312"/>
    <mergeCell ref="C313:H313"/>
    <mergeCell ref="C314:H314"/>
    <mergeCell ref="B347:P347"/>
    <mergeCell ref="C249:H249"/>
    <mergeCell ref="C250:H250"/>
    <mergeCell ref="C251:H251"/>
    <mergeCell ref="C252:H252"/>
    <mergeCell ref="C253:H253"/>
    <mergeCell ref="C254:H254"/>
    <mergeCell ref="C255:H255"/>
    <mergeCell ref="C256:H256"/>
    <mergeCell ref="C257:H257"/>
    <mergeCell ref="C258:H258"/>
    <mergeCell ref="C259:H259"/>
    <mergeCell ref="C260:H260"/>
    <mergeCell ref="C237:H237"/>
    <mergeCell ref="C238:H238"/>
    <mergeCell ref="C239:H239"/>
    <mergeCell ref="C240:H240"/>
    <mergeCell ref="C241:H241"/>
    <mergeCell ref="C242:H24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97:H297"/>
    <mergeCell ref="C298:H298"/>
    <mergeCell ref="C299:H299"/>
    <mergeCell ref="C290:H290"/>
    <mergeCell ref="C291:H291"/>
    <mergeCell ref="C292:H292"/>
    <mergeCell ref="C293:H293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437:H437"/>
    <mergeCell ref="C438:H438"/>
    <mergeCell ref="C439:H439"/>
    <mergeCell ref="C440:H440"/>
    <mergeCell ref="B443:P443"/>
    <mergeCell ref="B444:P444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14:H414"/>
    <mergeCell ref="C415:H415"/>
    <mergeCell ref="C416:H416"/>
    <mergeCell ref="C417:H417"/>
    <mergeCell ref="C430:H430"/>
    <mergeCell ref="C441:L441"/>
    <mergeCell ref="C433:H433"/>
    <mergeCell ref="C434:H434"/>
    <mergeCell ref="C435:H435"/>
    <mergeCell ref="C436:H436"/>
    <mergeCell ref="C408:H408"/>
    <mergeCell ref="C409:H409"/>
    <mergeCell ref="C410:H410"/>
    <mergeCell ref="C411:H411"/>
    <mergeCell ref="C412:H412"/>
    <mergeCell ref="C413:H413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B372:H372"/>
    <mergeCell ref="C373:H373"/>
    <mergeCell ref="C374:H374"/>
    <mergeCell ref="C375:H375"/>
    <mergeCell ref="B397:H397"/>
    <mergeCell ref="C398:H398"/>
    <mergeCell ref="C392:H392"/>
    <mergeCell ref="C376:H376"/>
    <mergeCell ref="C377:H377"/>
    <mergeCell ref="C378:H378"/>
    <mergeCell ref="C379:H379"/>
    <mergeCell ref="C380:H380"/>
    <mergeCell ref="C381:H381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B334:H334"/>
    <mergeCell ref="C335:H335"/>
    <mergeCell ref="C336:H336"/>
    <mergeCell ref="C337:H337"/>
    <mergeCell ref="C355:H355"/>
    <mergeCell ref="C356:H356"/>
    <mergeCell ref="C338:H338"/>
    <mergeCell ref="C339:H339"/>
    <mergeCell ref="C340:H340"/>
    <mergeCell ref="C341:H341"/>
    <mergeCell ref="C342:H342"/>
    <mergeCell ref="C343:H343"/>
    <mergeCell ref="B321:H321"/>
    <mergeCell ref="C322:H322"/>
    <mergeCell ref="C323:H323"/>
    <mergeCell ref="C324:H324"/>
    <mergeCell ref="C325:H325"/>
    <mergeCell ref="C326:H326"/>
    <mergeCell ref="C327:H327"/>
    <mergeCell ref="C328:H328"/>
    <mergeCell ref="C329:H329"/>
    <mergeCell ref="C330:H330"/>
    <mergeCell ref="C331:H331"/>
    <mergeCell ref="C332:L332"/>
    <mergeCell ref="C279:H279"/>
    <mergeCell ref="C270:L270"/>
    <mergeCell ref="B273:H273"/>
    <mergeCell ref="C224:H224"/>
    <mergeCell ref="C207:H207"/>
    <mergeCell ref="C196:H196"/>
    <mergeCell ref="C197:H197"/>
    <mergeCell ref="C212:H212"/>
    <mergeCell ref="C213:H213"/>
    <mergeCell ref="C248:H248"/>
    <mergeCell ref="C176:H176"/>
    <mergeCell ref="C177:H177"/>
    <mergeCell ref="C178:H178"/>
    <mergeCell ref="C179:H179"/>
    <mergeCell ref="C280:H280"/>
    <mergeCell ref="C281:H281"/>
    <mergeCell ref="C274:H274"/>
    <mergeCell ref="C275:H275"/>
    <mergeCell ref="C276:H276"/>
    <mergeCell ref="C277:H277"/>
    <mergeCell ref="C243:H243"/>
    <mergeCell ref="C244:H244"/>
    <mergeCell ref="C245:H245"/>
    <mergeCell ref="C246:H246"/>
    <mergeCell ref="C247:H247"/>
    <mergeCell ref="C317:L317"/>
    <mergeCell ref="B296:H296"/>
    <mergeCell ref="C282:H282"/>
    <mergeCell ref="C283:H283"/>
    <mergeCell ref="C294:L294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02:H202"/>
    <mergeCell ref="C203:H203"/>
    <mergeCell ref="C204:H204"/>
    <mergeCell ref="C205:H205"/>
    <mergeCell ref="C206:H206"/>
    <mergeCell ref="C198:H198"/>
    <mergeCell ref="C199:H199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67:H167"/>
    <mergeCell ref="C168:H168"/>
    <mergeCell ref="C169:H169"/>
    <mergeCell ref="C170:H170"/>
    <mergeCell ref="C171:H171"/>
    <mergeCell ref="C172:H172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2:H142"/>
    <mergeCell ref="C143:H143"/>
    <mergeCell ref="C144:H144"/>
    <mergeCell ref="C145:H145"/>
    <mergeCell ref="C146:H146"/>
    <mergeCell ref="C155:H155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87:H87"/>
    <mergeCell ref="C88:H88"/>
    <mergeCell ref="C89:H89"/>
    <mergeCell ref="C126:H126"/>
    <mergeCell ref="C127:H127"/>
    <mergeCell ref="C138:L138"/>
    <mergeCell ref="C129:H129"/>
    <mergeCell ref="C130:H130"/>
    <mergeCell ref="C131:H131"/>
    <mergeCell ref="C132:H132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C81:H81"/>
    <mergeCell ref="B117:H117"/>
    <mergeCell ref="C118:H118"/>
    <mergeCell ref="C119:H119"/>
    <mergeCell ref="C73:H73"/>
    <mergeCell ref="C74:H74"/>
    <mergeCell ref="C75:H75"/>
    <mergeCell ref="C76:H76"/>
    <mergeCell ref="B115:P115"/>
    <mergeCell ref="C82:H82"/>
    <mergeCell ref="C86:H86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32:H32"/>
    <mergeCell ref="C33:H33"/>
    <mergeCell ref="C34:H34"/>
    <mergeCell ref="C35:H35"/>
    <mergeCell ref="C36:H36"/>
    <mergeCell ref="C49:H49"/>
    <mergeCell ref="C37:H37"/>
    <mergeCell ref="C43:H43"/>
    <mergeCell ref="C44:H44"/>
    <mergeCell ref="C45:H4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383:H383"/>
    <mergeCell ref="C384:H384"/>
    <mergeCell ref="C385:H385"/>
    <mergeCell ref="C386:H386"/>
    <mergeCell ref="C387:H387"/>
    <mergeCell ref="C388:H388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B272:P272"/>
    <mergeCell ref="B295:P295"/>
    <mergeCell ref="B320:P320"/>
    <mergeCell ref="B333:P333"/>
    <mergeCell ref="B348:P348"/>
    <mergeCell ref="B371:P371"/>
    <mergeCell ref="C368:H368"/>
    <mergeCell ref="C369:H369"/>
    <mergeCell ref="C318:L318"/>
    <mergeCell ref="C278:H27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A275-8AD5-444F-AD4F-0D20C6DBF195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3" t="s">
        <v>934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5">
      <c r="B3" s="968" t="s">
        <v>935</v>
      </c>
      <c r="C3" s="969"/>
      <c r="D3" s="969"/>
      <c r="E3" s="969"/>
      <c r="F3" s="969"/>
      <c r="G3" s="969"/>
      <c r="H3" s="969"/>
      <c r="I3" s="969"/>
      <c r="J3" s="96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995"/>
      <c r="D5" s="966"/>
      <c r="E5" s="966"/>
      <c r="F5" s="966"/>
      <c r="G5" s="966"/>
      <c r="H5" s="96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95"/>
      <c r="D6" s="966"/>
      <c r="E6" s="966"/>
      <c r="F6" s="966"/>
      <c r="G6" s="966"/>
      <c r="H6" s="967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95"/>
      <c r="D7" s="966"/>
      <c r="E7" s="966"/>
      <c r="F7" s="966"/>
      <c r="G7" s="966"/>
      <c r="H7" s="967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95"/>
      <c r="D8" s="966"/>
      <c r="E8" s="966"/>
      <c r="F8" s="966"/>
      <c r="G8" s="966"/>
      <c r="H8" s="967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5">
      <c r="B9" s="462">
        <v>5</v>
      </c>
      <c r="C9" s="966"/>
      <c r="D9" s="966"/>
      <c r="E9" s="966"/>
      <c r="F9" s="966"/>
      <c r="G9" s="966"/>
      <c r="H9" s="96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66"/>
      <c r="D10" s="966"/>
      <c r="E10" s="966"/>
      <c r="F10" s="966"/>
      <c r="G10" s="966"/>
      <c r="H10" s="967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5">
      <c r="B11" s="462">
        <v>7</v>
      </c>
      <c r="C11" s="966"/>
      <c r="D11" s="966"/>
      <c r="E11" s="966"/>
      <c r="F11" s="966"/>
      <c r="G11" s="966"/>
      <c r="H11" s="96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66"/>
      <c r="D12" s="966"/>
      <c r="E12" s="966"/>
      <c r="F12" s="966"/>
      <c r="G12" s="966"/>
      <c r="H12" s="96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66"/>
      <c r="D13" s="966"/>
      <c r="E13" s="966"/>
      <c r="F13" s="966"/>
      <c r="G13" s="966"/>
      <c r="H13" s="96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3" t="s">
        <v>926</v>
      </c>
      <c r="D15" s="973"/>
      <c r="E15" s="973"/>
      <c r="F15" s="973"/>
      <c r="G15" s="973"/>
      <c r="H15" s="973"/>
      <c r="I15" s="973"/>
      <c r="J15" s="973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5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5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5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5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493"/>
    </row>
    <row r="21" spans="2:16" ht="14.4" x14ac:dyDescent="0.25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4.4" x14ac:dyDescent="0.25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5">
      <c r="B23" s="974" t="s">
        <v>923</v>
      </c>
      <c r="C23" s="975"/>
      <c r="D23" s="975"/>
      <c r="E23" s="975"/>
      <c r="F23" s="975"/>
      <c r="G23" s="975"/>
      <c r="H23" s="975"/>
      <c r="I23" s="975"/>
      <c r="J23" s="976"/>
      <c r="K23" s="1054" t="s">
        <v>913</v>
      </c>
      <c r="L23" s="1055"/>
      <c r="M23" s="1056"/>
      <c r="N23" s="1054" t="s">
        <v>913</v>
      </c>
      <c r="O23" s="1055"/>
      <c r="P23" s="1056"/>
    </row>
    <row r="24" spans="2:16" ht="14.4" x14ac:dyDescent="0.25">
      <c r="B24" s="968" t="s">
        <v>936</v>
      </c>
      <c r="C24" s="969"/>
      <c r="D24" s="969"/>
      <c r="E24" s="969"/>
      <c r="F24" s="969"/>
      <c r="G24" s="969"/>
      <c r="H24" s="969"/>
      <c r="I24" s="969"/>
      <c r="J24" s="969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4.4" x14ac:dyDescent="0.3">
      <c r="B25" s="970" t="s">
        <v>912</v>
      </c>
      <c r="C25" s="971"/>
      <c r="D25" s="971"/>
      <c r="E25" s="971"/>
      <c r="F25" s="971"/>
      <c r="G25" s="971"/>
      <c r="H25" s="972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5">
      <c r="B26" s="462">
        <v>1</v>
      </c>
      <c r="C26" s="995"/>
      <c r="D26" s="966"/>
      <c r="E26" s="966"/>
      <c r="F26" s="966"/>
      <c r="G26" s="966"/>
      <c r="H26" s="967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5">
      <c r="B27" s="462">
        <v>2</v>
      </c>
      <c r="C27" s="995"/>
      <c r="D27" s="966"/>
      <c r="E27" s="966"/>
      <c r="F27" s="966"/>
      <c r="G27" s="966"/>
      <c r="H27" s="967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5">
      <c r="B28" s="462">
        <v>3</v>
      </c>
      <c r="C28" s="995"/>
      <c r="D28" s="966"/>
      <c r="E28" s="966"/>
      <c r="F28" s="966"/>
      <c r="G28" s="966"/>
      <c r="H28" s="967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5">
      <c r="B29" s="462">
        <v>4</v>
      </c>
      <c r="C29" s="995"/>
      <c r="D29" s="966"/>
      <c r="E29" s="966"/>
      <c r="F29" s="966"/>
      <c r="G29" s="966"/>
      <c r="H29" s="967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5">
      <c r="B30" s="462">
        <v>5</v>
      </c>
      <c r="C30" s="966"/>
      <c r="D30" s="966"/>
      <c r="E30" s="966"/>
      <c r="F30" s="966"/>
      <c r="G30" s="966"/>
      <c r="H30" s="967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5">
      <c r="B31" s="462">
        <v>6</v>
      </c>
      <c r="C31" s="966"/>
      <c r="D31" s="966"/>
      <c r="E31" s="966"/>
      <c r="F31" s="966"/>
      <c r="G31" s="966"/>
      <c r="H31" s="967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5">
      <c r="B32" s="462">
        <v>7</v>
      </c>
      <c r="C32" s="966"/>
      <c r="D32" s="966"/>
      <c r="E32" s="966"/>
      <c r="F32" s="966"/>
      <c r="G32" s="966"/>
      <c r="H32" s="967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5">
      <c r="B33" s="462">
        <v>8</v>
      </c>
      <c r="C33" s="966"/>
      <c r="D33" s="966"/>
      <c r="E33" s="966"/>
      <c r="F33" s="966"/>
      <c r="G33" s="966"/>
      <c r="H33" s="967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5">
      <c r="B34" s="462">
        <v>9</v>
      </c>
      <c r="C34" s="966"/>
      <c r="D34" s="966"/>
      <c r="E34" s="966"/>
      <c r="F34" s="966"/>
      <c r="G34" s="966"/>
      <c r="H34" s="967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5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4.4" x14ac:dyDescent="0.25">
      <c r="B36" s="474"/>
      <c r="C36" s="973" t="s">
        <v>926</v>
      </c>
      <c r="D36" s="973"/>
      <c r="E36" s="973"/>
      <c r="F36" s="973"/>
      <c r="G36" s="973"/>
      <c r="H36" s="973"/>
      <c r="I36" s="973"/>
      <c r="J36" s="973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4.4" x14ac:dyDescent="0.25">
      <c r="B37" s="960" t="s">
        <v>916</v>
      </c>
      <c r="C37" s="961"/>
      <c r="D37" s="961"/>
      <c r="E37" s="961"/>
      <c r="F37" s="961"/>
      <c r="G37" s="961"/>
      <c r="H37" s="961"/>
      <c r="I37" s="961"/>
      <c r="J37" s="962"/>
      <c r="K37" s="493"/>
      <c r="L37" s="493"/>
      <c r="M37" s="493"/>
      <c r="N37" s="493"/>
      <c r="O37" s="493"/>
      <c r="P37" s="493"/>
    </row>
    <row r="38" spans="2:16" ht="14.4" x14ac:dyDescent="0.25">
      <c r="B38" s="960" t="s">
        <v>917</v>
      </c>
      <c r="C38" s="961"/>
      <c r="D38" s="961"/>
      <c r="E38" s="961"/>
      <c r="F38" s="961"/>
      <c r="G38" s="961"/>
      <c r="H38" s="961"/>
      <c r="I38" s="961"/>
      <c r="J38" s="962"/>
      <c r="K38" s="494"/>
      <c r="L38" s="494"/>
      <c r="M38" s="494"/>
      <c r="N38" s="494"/>
      <c r="O38" s="494"/>
      <c r="P38" s="494"/>
    </row>
    <row r="39" spans="2:16" ht="14.4" x14ac:dyDescent="0.25">
      <c r="B39" s="960" t="s">
        <v>918</v>
      </c>
      <c r="C39" s="961"/>
      <c r="D39" s="961"/>
      <c r="E39" s="961"/>
      <c r="F39" s="961"/>
      <c r="G39" s="961"/>
      <c r="H39" s="961"/>
      <c r="I39" s="961"/>
      <c r="J39" s="962"/>
      <c r="K39" s="495"/>
      <c r="L39" s="495"/>
      <c r="M39" s="495"/>
      <c r="N39" s="495"/>
      <c r="O39" s="495"/>
      <c r="P39" s="495"/>
    </row>
    <row r="40" spans="2:16" ht="14.4" x14ac:dyDescent="0.25">
      <c r="B40" s="960" t="s">
        <v>919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ht="14.4" x14ac:dyDescent="0.25">
      <c r="B41" s="960" t="s">
        <v>920</v>
      </c>
      <c r="C41" s="961"/>
      <c r="D41" s="961"/>
      <c r="E41" s="961"/>
      <c r="F41" s="961"/>
      <c r="G41" s="961"/>
      <c r="H41" s="961"/>
      <c r="I41" s="961"/>
      <c r="J41" s="962"/>
      <c r="K41" s="493"/>
      <c r="L41" s="493"/>
      <c r="M41" s="493"/>
      <c r="N41" s="493"/>
      <c r="O41" s="493"/>
      <c r="P41" s="493"/>
    </row>
    <row r="42" spans="2:16" ht="14.4" x14ac:dyDescent="0.25">
      <c r="B42" s="960" t="s">
        <v>921</v>
      </c>
      <c r="C42" s="961"/>
      <c r="D42" s="961"/>
      <c r="E42" s="961"/>
      <c r="F42" s="961"/>
      <c r="G42" s="961"/>
      <c r="H42" s="961"/>
      <c r="I42" s="961"/>
      <c r="J42" s="962"/>
      <c r="K42" s="496"/>
      <c r="L42" s="496"/>
      <c r="M42" s="496"/>
      <c r="N42" s="496"/>
      <c r="O42" s="496"/>
      <c r="P42" s="496"/>
    </row>
    <row r="43" spans="2:16" ht="14.4" x14ac:dyDescent="0.25">
      <c r="B43" s="960" t="s">
        <v>922</v>
      </c>
      <c r="C43" s="961"/>
      <c r="D43" s="961"/>
      <c r="E43" s="961"/>
      <c r="F43" s="961"/>
      <c r="G43" s="961"/>
      <c r="H43" s="961"/>
      <c r="I43" s="961"/>
      <c r="J43" s="962"/>
      <c r="K43" s="497"/>
      <c r="L43" s="497"/>
      <c r="M43" s="497"/>
      <c r="N43" s="497"/>
      <c r="O43" s="497"/>
      <c r="P43" s="497"/>
    </row>
    <row r="44" spans="2:16" ht="15" customHeight="1" x14ac:dyDescent="0.25">
      <c r="B44" s="974" t="s">
        <v>923</v>
      </c>
      <c r="C44" s="975"/>
      <c r="D44" s="975"/>
      <c r="E44" s="975"/>
      <c r="F44" s="975"/>
      <c r="G44" s="975"/>
      <c r="H44" s="975"/>
      <c r="I44" s="975"/>
      <c r="J44" s="976"/>
      <c r="K44" s="1054" t="s">
        <v>913</v>
      </c>
      <c r="L44" s="1055"/>
      <c r="M44" s="1056"/>
      <c r="N44" s="1054" t="s">
        <v>913</v>
      </c>
      <c r="O44" s="1055"/>
      <c r="P44" s="1056"/>
    </row>
  </sheetData>
  <sheetProtection password="C9A4" sheet="1" objects="1" scenarios="1"/>
  <mergeCells count="47">
    <mergeCell ref="B42:J42"/>
    <mergeCell ref="K23:M23"/>
    <mergeCell ref="C36:J36"/>
    <mergeCell ref="C33:H33"/>
    <mergeCell ref="C34:H34"/>
    <mergeCell ref="B25:H25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B23:J23"/>
    <mergeCell ref="C14:H14"/>
    <mergeCell ref="C15:J15"/>
    <mergeCell ref="B16:J16"/>
    <mergeCell ref="B17:J17"/>
    <mergeCell ref="B18:J18"/>
    <mergeCell ref="C11:H11"/>
    <mergeCell ref="C12:H12"/>
    <mergeCell ref="B19:J19"/>
    <mergeCell ref="B20:J20"/>
    <mergeCell ref="B21:J21"/>
    <mergeCell ref="B22:J22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E764-FF14-4C95-837E-D732243C1696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23" ht="22.5" customHeight="1" x14ac:dyDescent="0.25">
      <c r="B2" s="923" t="s">
        <v>949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23" ht="15" customHeight="1" x14ac:dyDescent="0.3">
      <c r="B3" s="968" t="s">
        <v>937</v>
      </c>
      <c r="C3" s="969"/>
      <c r="D3" s="969"/>
      <c r="E3" s="969"/>
      <c r="F3" s="969"/>
      <c r="G3" s="969"/>
      <c r="H3" s="969"/>
      <c r="I3" s="969"/>
      <c r="J3" s="969"/>
      <c r="K3" s="982"/>
      <c r="L3" s="968" t="s">
        <v>213</v>
      </c>
      <c r="M3" s="969"/>
      <c r="N3" s="982"/>
      <c r="Q3" s="879" t="s">
        <v>883</v>
      </c>
      <c r="R3" s="879"/>
      <c r="S3" s="879"/>
      <c r="T3" s="879"/>
      <c r="U3" s="879"/>
      <c r="V3" s="84" t="s">
        <v>143</v>
      </c>
      <c r="W3" s="84" t="s">
        <v>144</v>
      </c>
    </row>
    <row r="4" spans="2:23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63" t="s">
        <v>878</v>
      </c>
      <c r="R4" s="1063"/>
      <c r="S4" s="1063"/>
      <c r="T4" s="1063"/>
      <c r="U4" s="1063"/>
      <c r="V4" s="77">
        <f>'Custo Contábil'!E30</f>
        <v>0.05</v>
      </c>
      <c r="W4" s="78">
        <f>'Custo Contábil'!F30</f>
        <v>0</v>
      </c>
    </row>
    <row r="5" spans="2:23" x14ac:dyDescent="0.25">
      <c r="B5" s="462">
        <v>1</v>
      </c>
      <c r="C5" s="983" t="str">
        <f>IF(ISBLANK('Treinamento (ORÇ)'!C5:H5)," ",'Treinamento (ORÇ)'!C5:H5)</f>
        <v xml:space="preserve"> </v>
      </c>
      <c r="D5" s="984"/>
      <c r="E5" s="984"/>
      <c r="F5" s="984"/>
      <c r="G5" s="984"/>
      <c r="H5" s="98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5">
      <c r="B6" s="462">
        <v>2</v>
      </c>
      <c r="C6" s="983" t="str">
        <f>IF(ISBLANK('Treinamento (ORÇ)'!C6:H6)," ",'Treinamento (ORÇ)'!C6:H6)</f>
        <v xml:space="preserve"> </v>
      </c>
      <c r="D6" s="984"/>
      <c r="E6" s="984"/>
      <c r="F6" s="984"/>
      <c r="G6" s="984"/>
      <c r="H6" s="98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5">
      <c r="B7" s="462">
        <v>3</v>
      </c>
      <c r="C7" s="983" t="str">
        <f>IF(ISBLANK('Treinamento (ORÇ)'!C7:H7)," ",'Treinamento (ORÇ)'!C7:H7)</f>
        <v xml:space="preserve"> </v>
      </c>
      <c r="D7" s="984"/>
      <c r="E7" s="984"/>
      <c r="F7" s="984"/>
      <c r="G7" s="984"/>
      <c r="H7" s="98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5">
      <c r="B8" s="462">
        <v>4</v>
      </c>
      <c r="C8" s="983" t="str">
        <f>IF(ISBLANK('Treinamento (ORÇ)'!C8:H8)," ",'Treinamento (ORÇ)'!C8:H8)</f>
        <v xml:space="preserve"> </v>
      </c>
      <c r="D8" s="984"/>
      <c r="E8" s="984"/>
      <c r="F8" s="984"/>
      <c r="G8" s="984"/>
      <c r="H8" s="98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5">
      <c r="B9" s="462">
        <v>5</v>
      </c>
      <c r="C9" s="983" t="str">
        <f>IF(ISBLANK('Treinamento (ORÇ)'!C9:H9)," ",'Treinamento (ORÇ)'!C9:H9)</f>
        <v xml:space="preserve"> </v>
      </c>
      <c r="D9" s="984"/>
      <c r="E9" s="984"/>
      <c r="F9" s="984"/>
      <c r="G9" s="984"/>
      <c r="H9" s="98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5">
      <c r="B10" s="462">
        <v>6</v>
      </c>
      <c r="C10" s="983" t="str">
        <f>IF(ISBLANK('Treinamento (ORÇ)'!C10:H10)," ",'Treinamento (ORÇ)'!C10:H10)</f>
        <v xml:space="preserve"> </v>
      </c>
      <c r="D10" s="984"/>
      <c r="E10" s="984"/>
      <c r="F10" s="984"/>
      <c r="G10" s="984"/>
      <c r="H10" s="98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5">
      <c r="B11" s="462">
        <v>7</v>
      </c>
      <c r="C11" s="983" t="str">
        <f>IF(ISBLANK('Treinamento (ORÇ)'!C11:H11)," ",'Treinamento (ORÇ)'!C11:H11)</f>
        <v xml:space="preserve"> </v>
      </c>
      <c r="D11" s="984"/>
      <c r="E11" s="984"/>
      <c r="F11" s="984"/>
      <c r="G11" s="984"/>
      <c r="H11" s="98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5">
      <c r="B12" s="462">
        <v>8</v>
      </c>
      <c r="C12" s="983" t="str">
        <f>IF(ISBLANK('Treinamento (ORÇ)'!C12:H12)," ",'Treinamento (ORÇ)'!C12:H12)</f>
        <v xml:space="preserve"> </v>
      </c>
      <c r="D12" s="984"/>
      <c r="E12" s="984"/>
      <c r="F12" s="984"/>
      <c r="G12" s="984"/>
      <c r="H12" s="98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5">
      <c r="B13" s="462">
        <v>9</v>
      </c>
      <c r="C13" s="983" t="str">
        <f>IF(ISBLANK('Treinamento (ORÇ)'!C13:H13)," ",'Treinamento (ORÇ)'!C13:H13)</f>
        <v xml:space="preserve"> </v>
      </c>
      <c r="D13" s="984"/>
      <c r="E13" s="984"/>
      <c r="F13" s="984"/>
      <c r="G13" s="984"/>
      <c r="H13" s="98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5">
      <c r="B14" s="462">
        <v>10</v>
      </c>
      <c r="C14" s="983" t="str">
        <f>IF(ISBLANK('Treinamento (ORÇ)'!C14:H14)," ",'Treinamento (ORÇ)'!C14:H14)</f>
        <v xml:space="preserve"> </v>
      </c>
      <c r="D14" s="984"/>
      <c r="E14" s="984"/>
      <c r="F14" s="984"/>
      <c r="G14" s="984"/>
      <c r="H14" s="98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5">
      <c r="B15" s="1057" t="s">
        <v>939</v>
      </c>
      <c r="C15" s="1058"/>
      <c r="D15" s="1058"/>
      <c r="E15" s="1058"/>
      <c r="F15" s="1058"/>
      <c r="G15" s="1058"/>
      <c r="H15" s="1058"/>
      <c r="I15" s="1058"/>
      <c r="J15" s="1059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5">
      <c r="B16" s="968" t="s">
        <v>936</v>
      </c>
      <c r="C16" s="969"/>
      <c r="D16" s="969"/>
      <c r="E16" s="969"/>
      <c r="F16" s="969"/>
      <c r="G16" s="969"/>
      <c r="H16" s="969"/>
      <c r="I16" s="969"/>
      <c r="J16" s="969"/>
      <c r="K16" s="982"/>
      <c r="L16" s="968" t="s">
        <v>213</v>
      </c>
      <c r="M16" s="969"/>
      <c r="N16" s="982"/>
    </row>
    <row r="17" spans="2:14" ht="14.4" x14ac:dyDescent="0.3">
      <c r="B17" s="970" t="s">
        <v>912</v>
      </c>
      <c r="C17" s="971"/>
      <c r="D17" s="971"/>
      <c r="E17" s="971"/>
      <c r="F17" s="971"/>
      <c r="G17" s="971"/>
      <c r="H17" s="972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5">
      <c r="B18" s="462">
        <v>1</v>
      </c>
      <c r="C18" s="983" t="str">
        <f>IF(ISBLANK('Treinamento (ORÇ)'!C26:H26)," ",'Treinamento (ORÇ)'!C18:H18)</f>
        <v xml:space="preserve"> </v>
      </c>
      <c r="D18" s="984"/>
      <c r="E18" s="984"/>
      <c r="F18" s="984"/>
      <c r="G18" s="984"/>
      <c r="H18" s="98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5">
      <c r="B19" s="462">
        <v>2</v>
      </c>
      <c r="C19" s="983" t="str">
        <f>IF(ISBLANK('Treinamento (ORÇ)'!C27:H27)," ",'Treinamento (ORÇ)'!C19:H19)</f>
        <v xml:space="preserve"> </v>
      </c>
      <c r="D19" s="984"/>
      <c r="E19" s="984"/>
      <c r="F19" s="984"/>
      <c r="G19" s="984"/>
      <c r="H19" s="98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5">
      <c r="B20" s="462">
        <v>3</v>
      </c>
      <c r="C20" s="983" t="str">
        <f>IF(ISBLANK('Treinamento (ORÇ)'!C28:H28)," ",'Treinamento (ORÇ)'!C20:H20)</f>
        <v xml:space="preserve"> </v>
      </c>
      <c r="D20" s="984"/>
      <c r="E20" s="984"/>
      <c r="F20" s="984"/>
      <c r="G20" s="984"/>
      <c r="H20" s="98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5">
      <c r="B21" s="462">
        <v>4</v>
      </c>
      <c r="C21" s="983" t="str">
        <f>IF(ISBLANK('Treinamento (ORÇ)'!C29:H29)," ",'Treinamento (ORÇ)'!C21:H21)</f>
        <v xml:space="preserve"> </v>
      </c>
      <c r="D21" s="984"/>
      <c r="E21" s="984"/>
      <c r="F21" s="984"/>
      <c r="G21" s="984"/>
      <c r="H21" s="98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5">
      <c r="B22" s="462">
        <v>5</v>
      </c>
      <c r="C22" s="983" t="str">
        <f>IF(ISBLANK('Treinamento (ORÇ)'!C30:H30)," ",'Treinamento (ORÇ)'!C22:H22)</f>
        <v xml:space="preserve"> </v>
      </c>
      <c r="D22" s="984"/>
      <c r="E22" s="984"/>
      <c r="F22" s="984"/>
      <c r="G22" s="984"/>
      <c r="H22" s="98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5">
      <c r="B23" s="462">
        <v>6</v>
      </c>
      <c r="C23" s="983" t="str">
        <f>IF(ISBLANK('Treinamento (ORÇ)'!C31:H31)," ",'Treinamento (ORÇ)'!C23:H23)</f>
        <v xml:space="preserve"> </v>
      </c>
      <c r="D23" s="984"/>
      <c r="E23" s="984"/>
      <c r="F23" s="984"/>
      <c r="G23" s="984"/>
      <c r="H23" s="98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5">
      <c r="B24" s="462">
        <v>7</v>
      </c>
      <c r="C24" s="983" t="str">
        <f>IF(ISBLANK('Treinamento (ORÇ)'!C32:H32)," ",'Treinamento (ORÇ)'!C24:H24)</f>
        <v xml:space="preserve"> </v>
      </c>
      <c r="D24" s="984"/>
      <c r="E24" s="984"/>
      <c r="F24" s="984"/>
      <c r="G24" s="984"/>
      <c r="H24" s="98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5">
      <c r="B25" s="462">
        <v>8</v>
      </c>
      <c r="C25" s="983" t="str">
        <f>IF(ISBLANK('Treinamento (ORÇ)'!C33:H33)," ",'Treinamento (ORÇ)'!C25:H25)</f>
        <v xml:space="preserve"> </v>
      </c>
      <c r="D25" s="984"/>
      <c r="E25" s="984"/>
      <c r="F25" s="984"/>
      <c r="G25" s="984"/>
      <c r="H25" s="98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5">
      <c r="B26" s="462">
        <v>9</v>
      </c>
      <c r="C26" s="983" t="str">
        <f>IF(ISBLANK('Treinamento (ORÇ)'!C34:H34)," ",'Treinamento (ORÇ)'!C26:H26)</f>
        <v xml:space="preserve"> </v>
      </c>
      <c r="D26" s="984"/>
      <c r="E26" s="984"/>
      <c r="F26" s="984"/>
      <c r="G26" s="984"/>
      <c r="H26" s="98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5">
      <c r="B27" s="462">
        <v>10</v>
      </c>
      <c r="C27" s="983" t="str">
        <f>IF(ISBLANK('Treinamento (ORÇ)'!C35:H35)," ",'Treinamento (ORÇ)'!C27:H27)</f>
        <v xml:space="preserve"> </v>
      </c>
      <c r="D27" s="984"/>
      <c r="E27" s="984"/>
      <c r="F27" s="984"/>
      <c r="G27" s="984"/>
      <c r="H27" s="98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5">
      <c r="B28" s="1057" t="s">
        <v>938</v>
      </c>
      <c r="C28" s="1058"/>
      <c r="D28" s="1058"/>
      <c r="E28" s="1058"/>
      <c r="F28" s="1058"/>
      <c r="G28" s="1058"/>
      <c r="H28" s="1058"/>
      <c r="I28" s="1058"/>
      <c r="J28" s="1059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5">
      <c r="B29" s="1060" t="s">
        <v>940</v>
      </c>
      <c r="C29" s="1061"/>
      <c r="D29" s="1061"/>
      <c r="E29" s="1061"/>
      <c r="F29" s="1061"/>
      <c r="G29" s="1061"/>
      <c r="H29" s="1061"/>
      <c r="I29" s="1061"/>
      <c r="J29" s="1062"/>
      <c r="K29" s="510">
        <f>SUM(K28,K15)</f>
        <v>0</v>
      </c>
      <c r="L29" s="510">
        <f>SUM(L28,L15)</f>
        <v>0</v>
      </c>
      <c r="M29" s="510">
        <f>SUM(M28,M15)</f>
        <v>0</v>
      </c>
      <c r="N29" s="510">
        <f>SUM(N28,N15)</f>
        <v>0</v>
      </c>
    </row>
    <row r="30" spans="2:14" ht="15" customHeight="1" x14ac:dyDescent="0.25">
      <c r="B30" s="968" t="s">
        <v>908</v>
      </c>
      <c r="C30" s="969"/>
      <c r="D30" s="969"/>
      <c r="E30" s="969"/>
      <c r="F30" s="969"/>
      <c r="G30" s="969"/>
      <c r="H30" s="969"/>
      <c r="I30" s="969"/>
      <c r="J30" s="969"/>
      <c r="K30" s="982"/>
      <c r="L30" s="968" t="s">
        <v>213</v>
      </c>
      <c r="M30" s="969"/>
      <c r="N30" s="982"/>
    </row>
    <row r="31" spans="2:14" ht="15" customHeight="1" x14ac:dyDescent="0.3">
      <c r="B31" s="992" t="s">
        <v>910</v>
      </c>
      <c r="C31" s="993"/>
      <c r="D31" s="993"/>
      <c r="E31" s="993"/>
      <c r="F31" s="993"/>
      <c r="G31" s="993"/>
      <c r="H31" s="993"/>
      <c r="I31" s="993"/>
      <c r="J31" s="994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4.4" x14ac:dyDescent="0.3">
      <c r="B32" s="465"/>
      <c r="C32" s="980" t="s">
        <v>61</v>
      </c>
      <c r="D32" s="980"/>
      <c r="E32" s="980"/>
      <c r="F32" s="980"/>
      <c r="G32" s="980"/>
      <c r="H32" s="980"/>
      <c r="I32" s="980"/>
      <c r="J32" s="981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4.4" x14ac:dyDescent="0.3">
      <c r="B33" s="465"/>
      <c r="C33" s="980" t="s">
        <v>202</v>
      </c>
      <c r="D33" s="980"/>
      <c r="E33" s="980"/>
      <c r="F33" s="980"/>
      <c r="G33" s="980"/>
      <c r="H33" s="980"/>
      <c r="I33" s="980"/>
      <c r="J33" s="981"/>
      <c r="K33" s="466">
        <f t="shared" ref="K33:K39" si="4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4.4" x14ac:dyDescent="0.3">
      <c r="B34" s="465"/>
      <c r="C34" s="980" t="s">
        <v>41</v>
      </c>
      <c r="D34" s="980"/>
      <c r="E34" s="980"/>
      <c r="F34" s="980"/>
      <c r="G34" s="980"/>
      <c r="H34" s="980"/>
      <c r="I34" s="980"/>
      <c r="J34" s="981"/>
      <c r="K34" s="466">
        <f t="shared" si="4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4.4" x14ac:dyDescent="0.3">
      <c r="B35" s="465"/>
      <c r="C35" s="980" t="s">
        <v>221</v>
      </c>
      <c r="D35" s="980"/>
      <c r="E35" s="980"/>
      <c r="F35" s="980"/>
      <c r="G35" s="980"/>
      <c r="H35" s="980"/>
      <c r="I35" s="980"/>
      <c r="J35" s="981"/>
      <c r="K35" s="466">
        <f t="shared" si="4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4.4" x14ac:dyDescent="0.3">
      <c r="B36" s="465"/>
      <c r="C36" s="980" t="s">
        <v>204</v>
      </c>
      <c r="D36" s="980"/>
      <c r="E36" s="980"/>
      <c r="F36" s="980"/>
      <c r="G36" s="980"/>
      <c r="H36" s="980"/>
      <c r="I36" s="980"/>
      <c r="J36" s="981"/>
      <c r="K36" s="466">
        <f t="shared" si="4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4.4" x14ac:dyDescent="0.3">
      <c r="B37" s="465"/>
      <c r="C37" s="980" t="s">
        <v>135</v>
      </c>
      <c r="D37" s="980"/>
      <c r="E37" s="980"/>
      <c r="F37" s="980"/>
      <c r="G37" s="980"/>
      <c r="H37" s="980"/>
      <c r="I37" s="980"/>
      <c r="J37" s="981"/>
      <c r="K37" s="466">
        <f t="shared" si="4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4.4" x14ac:dyDescent="0.3">
      <c r="B38" s="465"/>
      <c r="C38" s="980" t="s">
        <v>134</v>
      </c>
      <c r="D38" s="980"/>
      <c r="E38" s="980"/>
      <c r="F38" s="980"/>
      <c r="G38" s="980"/>
      <c r="H38" s="980"/>
      <c r="I38" s="980"/>
      <c r="J38" s="981"/>
      <c r="K38" s="466">
        <f t="shared" si="4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4.4" x14ac:dyDescent="0.3">
      <c r="B39" s="465"/>
      <c r="C39" s="980" t="s">
        <v>993</v>
      </c>
      <c r="D39" s="980"/>
      <c r="E39" s="980"/>
      <c r="F39" s="980"/>
      <c r="G39" s="980"/>
      <c r="H39" s="980"/>
      <c r="I39" s="980"/>
      <c r="J39" s="981"/>
      <c r="K39" s="466">
        <f t="shared" si="4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4.4" x14ac:dyDescent="0.3">
      <c r="B40" s="986" t="s">
        <v>935</v>
      </c>
      <c r="C40" s="987"/>
      <c r="D40" s="987"/>
      <c r="E40" s="987"/>
      <c r="F40" s="987"/>
      <c r="G40" s="987"/>
      <c r="H40" s="987"/>
      <c r="I40" s="987"/>
      <c r="J40" s="988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33:J33"/>
    <mergeCell ref="B31:J31"/>
    <mergeCell ref="B16:K16"/>
    <mergeCell ref="L16:N16"/>
    <mergeCell ref="B17:H17"/>
    <mergeCell ref="C18:H18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B28:J28"/>
    <mergeCell ref="B29:J29"/>
    <mergeCell ref="C13:H13"/>
    <mergeCell ref="C14:H14"/>
    <mergeCell ref="B15:J15"/>
    <mergeCell ref="C20:H20"/>
    <mergeCell ref="C21:H21"/>
    <mergeCell ref="C22:H22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2DD50-487F-4BEC-8AFD-08DD0ED4881C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09375" defaultRowHeight="15" customHeight="1" x14ac:dyDescent="0.3"/>
  <cols>
    <col min="1" max="1" width="3.5546875" style="377" customWidth="1"/>
    <col min="2" max="2" width="3.5546875" style="377" bestFit="1" customWidth="1"/>
    <col min="3" max="3" width="20.5546875" style="377" customWidth="1"/>
    <col min="4" max="11" width="16.5546875" style="377" customWidth="1"/>
    <col min="12" max="12" width="10.5546875" style="377" customWidth="1"/>
    <col min="13" max="13" width="7.44140625" style="377" bestFit="1" customWidth="1"/>
    <col min="14" max="14" width="8.44140625" style="377" customWidth="1"/>
    <col min="15" max="15" width="8.5546875" style="377" bestFit="1" customWidth="1"/>
    <col min="16" max="16384" width="9.109375" style="377"/>
  </cols>
  <sheetData>
    <row r="2" spans="2:15" ht="22.5" customHeight="1" x14ac:dyDescent="0.3">
      <c r="B2" s="1082" t="s">
        <v>782</v>
      </c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4"/>
    </row>
    <row r="3" spans="2:15" ht="15" customHeight="1" x14ac:dyDescent="0.3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81" t="s">
        <v>780</v>
      </c>
      <c r="N3" s="1081"/>
      <c r="O3" s="144"/>
    </row>
    <row r="4" spans="2:15" ht="17.25" customHeight="1" x14ac:dyDescent="0.3">
      <c r="B4" s="1074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75">
        <f>Apoio!AN7+Apoio!AR7</f>
        <v>0</v>
      </c>
      <c r="N4" s="1076"/>
      <c r="O4" s="147" t="s">
        <v>32</v>
      </c>
    </row>
    <row r="5" spans="2:15" ht="17.25" customHeight="1" x14ac:dyDescent="0.3">
      <c r="B5" s="1074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75">
        <f>Apoio!AO7+Apoio!AS7</f>
        <v>0</v>
      </c>
      <c r="N5" s="1076"/>
      <c r="O5" s="147" t="s">
        <v>32</v>
      </c>
    </row>
    <row r="6" spans="2:15" ht="17.25" customHeight="1" x14ac:dyDescent="0.3">
      <c r="B6" s="1085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81" t="s">
        <v>773</v>
      </c>
      <c r="N6" s="1081"/>
      <c r="O6" s="144"/>
    </row>
    <row r="7" spans="2:15" ht="17.25" customHeight="1" x14ac:dyDescent="0.3">
      <c r="B7" s="1073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75">
        <f>Apoio!AP7</f>
        <v>0</v>
      </c>
      <c r="N7" s="1076"/>
      <c r="O7" s="147" t="s">
        <v>218</v>
      </c>
    </row>
    <row r="8" spans="2:15" ht="17.25" customHeight="1" x14ac:dyDescent="0.3">
      <c r="B8" s="1074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75">
        <f>Apoio!AQ7</f>
        <v>0</v>
      </c>
      <c r="N8" s="1076"/>
      <c r="O8" s="147" t="s">
        <v>218</v>
      </c>
    </row>
    <row r="9" spans="2:15" ht="17.25" customHeight="1" x14ac:dyDescent="0.3">
      <c r="B9" s="1074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68" t="s">
        <v>783</v>
      </c>
      <c r="N9" s="1068"/>
      <c r="O9" s="305"/>
    </row>
    <row r="10" spans="2:15" ht="8.25" customHeight="1" x14ac:dyDescent="0.3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69"/>
      <c r="N10" s="1069"/>
      <c r="O10" s="305"/>
    </row>
    <row r="11" spans="2:15" ht="15" customHeight="1" x14ac:dyDescent="0.3">
      <c r="B11" s="136"/>
      <c r="C11" s="546" t="s">
        <v>271</v>
      </c>
      <c r="D11" s="149">
        <f t="shared" ref="D11:K11" si="0">(D4*$M$4)+(D5*$M$5)+(D7*$M$7)+(D8*$M$8)</f>
        <v>0</v>
      </c>
      <c r="E11" s="149">
        <f t="shared" si="0"/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 t="shared" si="0"/>
        <v>0</v>
      </c>
      <c r="K11" s="149">
        <f t="shared" si="0"/>
        <v>0</v>
      </c>
      <c r="L11" s="146"/>
      <c r="M11" s="1066">
        <f>SUM(D11:K11)</f>
        <v>0</v>
      </c>
      <c r="N11" s="1066"/>
      <c r="O11" s="144"/>
    </row>
    <row r="12" spans="2:15" ht="15" customHeight="1" x14ac:dyDescent="0.3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67">
        <f>IFERROR(SUM(D13:K13)/SUM(D6:K6),0)</f>
        <v>0</v>
      </c>
      <c r="N12" s="1067"/>
      <c r="O12" s="147" t="s">
        <v>273</v>
      </c>
    </row>
    <row r="13" spans="2:15" ht="15" customHeight="1" x14ac:dyDescent="0.3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3">
      <c r="B14" s="1070" t="s">
        <v>781</v>
      </c>
      <c r="C14" s="1071"/>
      <c r="D14" s="1071"/>
      <c r="E14" s="1071"/>
      <c r="F14" s="1071"/>
      <c r="G14" s="1071"/>
      <c r="H14" s="1071"/>
      <c r="I14" s="1071"/>
      <c r="J14" s="1071"/>
      <c r="K14" s="1071"/>
      <c r="L14" s="1071"/>
      <c r="M14" s="1071"/>
      <c r="N14" s="1071"/>
      <c r="O14" s="1072"/>
    </row>
    <row r="15" spans="2:15" ht="15" customHeight="1" x14ac:dyDescent="0.3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3">
      <c r="B16" s="1077" t="s">
        <v>274</v>
      </c>
      <c r="C16" s="1078"/>
      <c r="D16" s="152">
        <f>Apoio!J38</f>
        <v>0</v>
      </c>
      <c r="E16" s="137"/>
      <c r="F16" s="1064" t="s">
        <v>275</v>
      </c>
      <c r="G16" s="1065"/>
      <c r="H16" s="153">
        <f>IFERROR(SUM(D13:K13)/SUM(D6:K6),0)</f>
        <v>0</v>
      </c>
      <c r="I16" s="148" t="s">
        <v>273</v>
      </c>
      <c r="J16" s="1079" t="s">
        <v>691</v>
      </c>
      <c r="K16" s="1080"/>
      <c r="L16" s="378">
        <v>0.06</v>
      </c>
      <c r="M16" s="137" t="s">
        <v>889</v>
      </c>
      <c r="N16" s="142"/>
      <c r="O16" s="154"/>
    </row>
    <row r="17" spans="2:15" ht="15" customHeight="1" x14ac:dyDescent="0.3">
      <c r="B17" s="136"/>
      <c r="C17" s="544" t="s">
        <v>276</v>
      </c>
      <c r="D17" s="149">
        <f>'Custo Contábil'!F20-SUM('Custo Contábil'!F6)</f>
        <v>5128.2051282051279</v>
      </c>
      <c r="E17" s="137"/>
      <c r="F17" s="1064" t="s">
        <v>277</v>
      </c>
      <c r="G17" s="1065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3">
      <c r="B18" s="136"/>
      <c r="C18" s="544" t="s">
        <v>280</v>
      </c>
      <c r="D18" s="149">
        <f>ContrDesemp!D17*D16</f>
        <v>0</v>
      </c>
      <c r="E18" s="137"/>
      <c r="F18" s="1064" t="s">
        <v>281</v>
      </c>
      <c r="G18" s="1065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3">
      <c r="B19" s="151"/>
      <c r="C19" s="545" t="s">
        <v>882</v>
      </c>
      <c r="D19" s="149">
        <f>IFERROR(D18/H17,0)</f>
        <v>0</v>
      </c>
      <c r="E19" s="137"/>
      <c r="F19" s="1064" t="s">
        <v>271</v>
      </c>
      <c r="G19" s="1065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3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sheet="1" objects="1" scenarios="1"/>
  <mergeCells count="19">
    <mergeCell ref="B2:O2"/>
    <mergeCell ref="B4:B6"/>
    <mergeCell ref="M6:N6"/>
    <mergeCell ref="F16:G16"/>
    <mergeCell ref="F17:G17"/>
    <mergeCell ref="F18:G18"/>
    <mergeCell ref="M3:N3"/>
    <mergeCell ref="M4:N4"/>
    <mergeCell ref="M5:N5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9715B-8EAF-43D8-833C-9AAAC5052745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1.5546875" style="379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16" t="s">
        <v>948</v>
      </c>
      <c r="C2" s="1017"/>
      <c r="D2" s="1017"/>
      <c r="E2" s="1017"/>
      <c r="F2" s="1017"/>
      <c r="G2" s="1017"/>
      <c r="H2" s="1017"/>
      <c r="I2" s="1017"/>
      <c r="J2" s="1017"/>
      <c r="K2" s="484"/>
      <c r="L2" s="484"/>
      <c r="M2" s="485"/>
      <c r="N2" s="484"/>
      <c r="O2" s="484"/>
      <c r="P2" s="485"/>
    </row>
    <row r="3" spans="2:16" ht="15" hidden="1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88"/>
      <c r="D8" s="1089"/>
      <c r="E8" s="1089"/>
      <c r="F8" s="1089"/>
      <c r="G8" s="108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88"/>
      <c r="D9" s="1089"/>
      <c r="E9" s="1089"/>
      <c r="F9" s="1089"/>
      <c r="G9" s="1089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88"/>
      <c r="D10" s="1089"/>
      <c r="E10" s="1089"/>
      <c r="F10" s="1089"/>
      <c r="G10" s="108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88"/>
      <c r="D11" s="1089"/>
      <c r="E11" s="1089"/>
      <c r="F11" s="1089"/>
      <c r="G11" s="1089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88"/>
      <c r="D12" s="1089"/>
      <c r="E12" s="1089"/>
      <c r="F12" s="1089"/>
      <c r="G12" s="108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88"/>
      <c r="D15" s="1089"/>
      <c r="E15" s="1089"/>
      <c r="F15" s="1089"/>
      <c r="G15" s="108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88"/>
      <c r="D20" s="1089"/>
      <c r="E20" s="1089"/>
      <c r="F20" s="1089"/>
      <c r="G20" s="108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088"/>
      <c r="D48" s="1089"/>
      <c r="E48" s="1089"/>
      <c r="F48" s="1089"/>
      <c r="G48" s="1089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088"/>
      <c r="D49" s="1089"/>
      <c r="E49" s="1089"/>
      <c r="F49" s="1089"/>
      <c r="G49" s="1089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088"/>
      <c r="D50" s="1089"/>
      <c r="E50" s="1089"/>
      <c r="F50" s="1089"/>
      <c r="G50" s="1089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088"/>
      <c r="D51" s="1089"/>
      <c r="E51" s="1089"/>
      <c r="F51" s="1089"/>
      <c r="G51" s="1089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088"/>
      <c r="D52" s="1089"/>
      <c r="E52" s="1089"/>
      <c r="F52" s="1089"/>
      <c r="G52" s="1089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088"/>
      <c r="D53" s="1089"/>
      <c r="E53" s="1089"/>
      <c r="F53" s="1089"/>
      <c r="G53" s="1089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088"/>
      <c r="D54" s="1089"/>
      <c r="E54" s="1089"/>
      <c r="F54" s="1089"/>
      <c r="G54" s="1089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088"/>
      <c r="D55" s="1089"/>
      <c r="E55" s="1089"/>
      <c r="F55" s="1089"/>
      <c r="G55" s="1089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088"/>
      <c r="D56" s="1089"/>
      <c r="E56" s="1089"/>
      <c r="F56" s="1089"/>
      <c r="G56" s="1089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088"/>
      <c r="D57" s="1089"/>
      <c r="E57" s="1089"/>
      <c r="F57" s="1089"/>
      <c r="G57" s="1089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088"/>
      <c r="D58" s="1089"/>
      <c r="E58" s="1089"/>
      <c r="F58" s="1089"/>
      <c r="G58" s="1089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088"/>
      <c r="D59" s="1089"/>
      <c r="E59" s="1089"/>
      <c r="F59" s="1089"/>
      <c r="G59" s="1089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088"/>
      <c r="D60" s="1089"/>
      <c r="E60" s="1089"/>
      <c r="F60" s="1089"/>
      <c r="G60" s="1089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088"/>
      <c r="D61" s="1089"/>
      <c r="E61" s="1089"/>
      <c r="F61" s="1089"/>
      <c r="G61" s="1089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088"/>
      <c r="D62" s="1089"/>
      <c r="E62" s="1089"/>
      <c r="F62" s="1089"/>
      <c r="G62" s="1089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088"/>
      <c r="D63" s="1089"/>
      <c r="E63" s="1089"/>
      <c r="F63" s="1089"/>
      <c r="G63" s="1089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088"/>
      <c r="D64" s="1089"/>
      <c r="E64" s="1089"/>
      <c r="F64" s="1089"/>
      <c r="G64" s="1089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088"/>
      <c r="D65" s="1089"/>
      <c r="E65" s="1089"/>
      <c r="F65" s="1089"/>
      <c r="G65" s="1089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088"/>
      <c r="D66" s="1089"/>
      <c r="E66" s="1089"/>
      <c r="F66" s="1089"/>
      <c r="G66" s="1089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088"/>
      <c r="D67" s="1089"/>
      <c r="E67" s="1089"/>
      <c r="F67" s="1089"/>
      <c r="G67" s="1089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088"/>
      <c r="D68" s="1089"/>
      <c r="E68" s="1089"/>
      <c r="F68" s="1089"/>
      <c r="G68" s="1089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088"/>
      <c r="D69" s="1089"/>
      <c r="E69" s="1089"/>
      <c r="F69" s="1089"/>
      <c r="G69" s="1089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088"/>
      <c r="D70" s="1089"/>
      <c r="E70" s="1089"/>
      <c r="F70" s="1089"/>
      <c r="G70" s="1089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088"/>
      <c r="D71" s="1089"/>
      <c r="E71" s="1089"/>
      <c r="F71" s="1089"/>
      <c r="G71" s="1089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088"/>
      <c r="D72" s="1089"/>
      <c r="E72" s="1089"/>
      <c r="F72" s="1089"/>
      <c r="G72" s="1089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088"/>
      <c r="D73" s="1089"/>
      <c r="E73" s="1089"/>
      <c r="F73" s="1089"/>
      <c r="G73" s="1089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088"/>
      <c r="D74" s="1089"/>
      <c r="E74" s="1089"/>
      <c r="F74" s="1089"/>
      <c r="G74" s="1089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088"/>
      <c r="D75" s="1089"/>
      <c r="E75" s="1089"/>
      <c r="F75" s="1089"/>
      <c r="G75" s="1089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088"/>
      <c r="D76" s="1089"/>
      <c r="E76" s="1089"/>
      <c r="F76" s="1089"/>
      <c r="G76" s="1089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088"/>
      <c r="D77" s="1089"/>
      <c r="E77" s="1089"/>
      <c r="F77" s="1089"/>
      <c r="G77" s="1089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088"/>
      <c r="D78" s="1089"/>
      <c r="E78" s="1089"/>
      <c r="F78" s="1089"/>
      <c r="G78" s="1089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088"/>
      <c r="D79" s="1089"/>
      <c r="E79" s="1089"/>
      <c r="F79" s="1089"/>
      <c r="G79" s="1089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088"/>
      <c r="D80" s="1089"/>
      <c r="E80" s="1089"/>
      <c r="F80" s="1089"/>
      <c r="G80" s="1089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088"/>
      <c r="D81" s="1089"/>
      <c r="E81" s="1089"/>
      <c r="F81" s="1089"/>
      <c r="G81" s="1089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088"/>
      <c r="D82" s="1089"/>
      <c r="E82" s="1089"/>
      <c r="F82" s="1089"/>
      <c r="G82" s="1089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088"/>
      <c r="D83" s="1089"/>
      <c r="E83" s="1089"/>
      <c r="F83" s="1089"/>
      <c r="G83" s="1089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088"/>
      <c r="D84" s="1089"/>
      <c r="E84" s="1089"/>
      <c r="F84" s="1089"/>
      <c r="G84" s="1089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088"/>
      <c r="D85" s="1089"/>
      <c r="E85" s="1089"/>
      <c r="F85" s="1089"/>
      <c r="G85" s="1089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088"/>
      <c r="D86" s="1089"/>
      <c r="E86" s="1089"/>
      <c r="F86" s="1089"/>
      <c r="G86" s="1089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088"/>
      <c r="D87" s="1089"/>
      <c r="E87" s="1089"/>
      <c r="F87" s="1089"/>
      <c r="G87" s="1089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088"/>
      <c r="D88" s="1089"/>
      <c r="E88" s="1089"/>
      <c r="F88" s="1089"/>
      <c r="G88" s="1089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088"/>
      <c r="D89" s="1089"/>
      <c r="E89" s="1089"/>
      <c r="F89" s="1089"/>
      <c r="G89" s="1089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088"/>
      <c r="D90" s="1089"/>
      <c r="E90" s="1089"/>
      <c r="F90" s="1089"/>
      <c r="G90" s="1089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088"/>
      <c r="D91" s="1089"/>
      <c r="E91" s="1089"/>
      <c r="F91" s="1089"/>
      <c r="G91" s="1089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088"/>
      <c r="D92" s="1089"/>
      <c r="E92" s="1089"/>
      <c r="F92" s="1089"/>
      <c r="G92" s="1089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088"/>
      <c r="D93" s="1089"/>
      <c r="E93" s="1089"/>
      <c r="F93" s="1089"/>
      <c r="G93" s="1089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088"/>
      <c r="D94" s="1089"/>
      <c r="E94" s="1089"/>
      <c r="F94" s="1089"/>
      <c r="G94" s="1089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088"/>
      <c r="D95" s="1089"/>
      <c r="E95" s="1089"/>
      <c r="F95" s="1089"/>
      <c r="G95" s="1089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088"/>
      <c r="D96" s="1089"/>
      <c r="E96" s="1089"/>
      <c r="F96" s="1089"/>
      <c r="G96" s="1089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088"/>
      <c r="D97" s="1089"/>
      <c r="E97" s="1089"/>
      <c r="F97" s="1089"/>
      <c r="G97" s="1089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088"/>
      <c r="D98" s="1089"/>
      <c r="E98" s="1089"/>
      <c r="F98" s="1089"/>
      <c r="G98" s="1089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088"/>
      <c r="D99" s="1089"/>
      <c r="E99" s="1089"/>
      <c r="F99" s="1089"/>
      <c r="G99" s="1089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088"/>
      <c r="D100" s="1089"/>
      <c r="E100" s="1089"/>
      <c r="F100" s="1089"/>
      <c r="G100" s="1089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088"/>
      <c r="D101" s="1089"/>
      <c r="E101" s="1089"/>
      <c r="F101" s="1089"/>
      <c r="G101" s="1089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088"/>
      <c r="D102" s="1089"/>
      <c r="E102" s="1089"/>
      <c r="F102" s="1089"/>
      <c r="G102" s="1089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088"/>
      <c r="D103" s="1089"/>
      <c r="E103" s="1089"/>
      <c r="F103" s="1089"/>
      <c r="G103" s="1089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088"/>
      <c r="D104" s="1089"/>
      <c r="E104" s="1089"/>
      <c r="F104" s="1089"/>
      <c r="G104" s="1089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088"/>
      <c r="D105" s="1089"/>
      <c r="E105" s="1089"/>
      <c r="F105" s="1089"/>
      <c r="G105" s="1089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088"/>
      <c r="D106" s="1089"/>
      <c r="E106" s="1089"/>
      <c r="F106" s="1089"/>
      <c r="G106" s="1089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088"/>
      <c r="D107" s="1089"/>
      <c r="E107" s="1089"/>
      <c r="F107" s="1089"/>
      <c r="G107" s="1089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093" t="s">
        <v>288</v>
      </c>
      <c r="D108" s="1094"/>
      <c r="E108" s="1094"/>
      <c r="F108" s="1094"/>
      <c r="G108" s="109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3" t="s">
        <v>926</v>
      </c>
      <c r="D109" s="973"/>
      <c r="E109" s="973"/>
      <c r="F109" s="973"/>
      <c r="G109" s="973"/>
      <c r="H109" s="973"/>
      <c r="I109" s="973"/>
      <c r="J109" s="973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5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5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5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6" s="468" customFormat="1" ht="14.4" x14ac:dyDescent="0.25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6" s="468" customFormat="1" ht="14.4" x14ac:dyDescent="0.25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5">
      <c r="B117" s="1095" t="s">
        <v>923</v>
      </c>
      <c r="C117" s="1096"/>
      <c r="D117" s="1096"/>
      <c r="E117" s="1096"/>
      <c r="F117" s="1096"/>
      <c r="G117" s="1096"/>
      <c r="H117" s="1096"/>
      <c r="I117" s="1096"/>
      <c r="J117" s="1097"/>
      <c r="K117" s="1042" t="s">
        <v>913</v>
      </c>
      <c r="L117" s="1042"/>
      <c r="M117" s="1042"/>
      <c r="N117" s="1042" t="s">
        <v>913</v>
      </c>
      <c r="O117" s="1042"/>
      <c r="P117" s="1042"/>
    </row>
    <row r="118" spans="2:16" ht="14.4" x14ac:dyDescent="0.3">
      <c r="B118" s="1100" t="s">
        <v>291</v>
      </c>
      <c r="C118" s="1101"/>
      <c r="D118" s="1101"/>
      <c r="E118" s="1101"/>
      <c r="F118" s="1101"/>
      <c r="G118" s="1101"/>
      <c r="H118" s="1101"/>
      <c r="I118" s="1101"/>
      <c r="J118" s="110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28.8" x14ac:dyDescent="0.3">
      <c r="B119" s="316"/>
      <c r="C119" s="1091" t="s">
        <v>293</v>
      </c>
      <c r="D119" s="1091"/>
      <c r="E119" s="1091"/>
      <c r="F119" s="1091"/>
      <c r="G119" s="109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3">
      <c r="B120" s="165">
        <v>1</v>
      </c>
      <c r="C120" s="1090"/>
      <c r="D120" s="1090"/>
      <c r="E120" s="1090"/>
      <c r="F120" s="1090"/>
      <c r="G120" s="1088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3">
      <c r="B121" s="167">
        <v>2</v>
      </c>
      <c r="C121" s="1090"/>
      <c r="D121" s="1090"/>
      <c r="E121" s="1090"/>
      <c r="F121" s="1090"/>
      <c r="G121" s="1088"/>
      <c r="H121" s="177"/>
      <c r="I121" s="320"/>
      <c r="J121" s="504">
        <f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3">
      <c r="B122" s="165">
        <v>3</v>
      </c>
      <c r="C122" s="1090"/>
      <c r="D122" s="1090"/>
      <c r="E122" s="1090"/>
      <c r="F122" s="1090"/>
      <c r="G122" s="1088"/>
      <c r="H122" s="177"/>
      <c r="I122" s="320"/>
      <c r="J122" s="504">
        <f>IFERROR(SMALL(K122:P122,1),0)</f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3">
      <c r="B123" s="167">
        <v>4</v>
      </c>
      <c r="C123" s="1090"/>
      <c r="D123" s="1090"/>
      <c r="E123" s="1090"/>
      <c r="F123" s="1090"/>
      <c r="G123" s="1088"/>
      <c r="H123" s="177"/>
      <c r="I123" s="320"/>
      <c r="J123" s="504">
        <f>IFERROR(SMALL(K123:P123,1),0)</f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3">
      <c r="B124" s="165">
        <v>5</v>
      </c>
      <c r="C124" s="1090"/>
      <c r="D124" s="1090"/>
      <c r="E124" s="1090"/>
      <c r="F124" s="1090"/>
      <c r="G124" s="1088"/>
      <c r="H124" s="177"/>
      <c r="I124" s="320"/>
      <c r="J124" s="504">
        <f>IFERROR(SMALL(K124:P124,1),0)</f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5">
      <c r="B125" s="474"/>
      <c r="C125" s="973" t="s">
        <v>926</v>
      </c>
      <c r="D125" s="973"/>
      <c r="E125" s="973"/>
      <c r="F125" s="973"/>
      <c r="G125" s="973"/>
      <c r="H125" s="973"/>
      <c r="I125" s="973"/>
      <c r="J125" s="973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5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5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5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5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5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493"/>
      <c r="L130" s="493"/>
      <c r="M130" s="493"/>
      <c r="N130" s="493"/>
      <c r="O130" s="493"/>
      <c r="P130" s="493"/>
    </row>
    <row r="131" spans="2:16" s="468" customFormat="1" ht="14.4" x14ac:dyDescent="0.25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496"/>
      <c r="L131" s="496"/>
      <c r="M131" s="496"/>
      <c r="N131" s="496"/>
      <c r="O131" s="496"/>
      <c r="P131" s="496"/>
    </row>
    <row r="132" spans="2:16" s="468" customFormat="1" ht="14.4" x14ac:dyDescent="0.25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5">
      <c r="B133" s="1095" t="s">
        <v>923</v>
      </c>
      <c r="C133" s="1096"/>
      <c r="D133" s="1096"/>
      <c r="E133" s="1096"/>
      <c r="F133" s="1096"/>
      <c r="G133" s="1096"/>
      <c r="H133" s="1096"/>
      <c r="I133" s="1096"/>
      <c r="J133" s="1097"/>
      <c r="K133" s="1042" t="s">
        <v>913</v>
      </c>
      <c r="L133" s="1042"/>
      <c r="M133" s="1042"/>
      <c r="N133" s="1042" t="s">
        <v>913</v>
      </c>
      <c r="O133" s="1042"/>
      <c r="P133" s="1042"/>
    </row>
    <row r="134" spans="2:16" ht="15" customHeight="1" x14ac:dyDescent="0.3">
      <c r="B134" s="1100" t="s">
        <v>299</v>
      </c>
      <c r="C134" s="1101"/>
      <c r="D134" s="1101"/>
      <c r="E134" s="1101"/>
      <c r="F134" s="1101"/>
      <c r="G134" s="1101"/>
      <c r="H134" s="1101"/>
      <c r="I134" s="1101"/>
      <c r="J134" s="110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3">
      <c r="B135" s="316"/>
      <c r="C135" s="1105" t="s">
        <v>178</v>
      </c>
      <c r="D135" s="1105"/>
      <c r="E135" s="1105"/>
      <c r="F135" s="1105"/>
      <c r="G135" s="1105"/>
      <c r="H135" s="1106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3">
      <c r="B136" s="178">
        <v>1</v>
      </c>
      <c r="C136" s="1103"/>
      <c r="D136" s="1103"/>
      <c r="E136" s="1103"/>
      <c r="F136" s="1103"/>
      <c r="G136" s="1103"/>
      <c r="H136" s="1104"/>
      <c r="I136" s="320"/>
      <c r="J136" s="504">
        <f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3">
      <c r="B137" s="178">
        <v>2</v>
      </c>
      <c r="C137" s="1103"/>
      <c r="D137" s="1103"/>
      <c r="E137" s="1103"/>
      <c r="F137" s="1103"/>
      <c r="G137" s="1103"/>
      <c r="H137" s="1104"/>
      <c r="I137" s="320"/>
      <c r="J137" s="504">
        <f>IFERROR(SMALL(K137:P137,1),0)</f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3">
      <c r="B138" s="178">
        <v>3</v>
      </c>
      <c r="C138" s="1103"/>
      <c r="D138" s="1103"/>
      <c r="E138" s="1103"/>
      <c r="F138" s="1103"/>
      <c r="G138" s="1103"/>
      <c r="H138" s="1104"/>
      <c r="I138" s="320"/>
      <c r="J138" s="504">
        <f>IFERROR(SMALL(K138:P138,1),0)</f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5">
      <c r="B139" s="474"/>
      <c r="C139" s="973" t="s">
        <v>926</v>
      </c>
      <c r="D139" s="973"/>
      <c r="E139" s="973"/>
      <c r="F139" s="973"/>
      <c r="G139" s="973"/>
      <c r="H139" s="973"/>
      <c r="I139" s="973"/>
      <c r="J139" s="973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5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5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5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5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5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493"/>
      <c r="L144" s="493"/>
      <c r="M144" s="493"/>
      <c r="N144" s="493"/>
      <c r="O144" s="493"/>
      <c r="P144" s="493"/>
    </row>
    <row r="145" spans="2:16" s="468" customFormat="1" ht="14.4" x14ac:dyDescent="0.25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496"/>
      <c r="L145" s="496"/>
      <c r="M145" s="496"/>
      <c r="N145" s="496"/>
      <c r="O145" s="496"/>
      <c r="P145" s="496"/>
    </row>
    <row r="146" spans="2:16" s="468" customFormat="1" ht="14.4" x14ac:dyDescent="0.25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5">
      <c r="B147" s="1095" t="s">
        <v>923</v>
      </c>
      <c r="C147" s="1096"/>
      <c r="D147" s="1096"/>
      <c r="E147" s="1096"/>
      <c r="F147" s="1096"/>
      <c r="G147" s="1096"/>
      <c r="H147" s="1096"/>
      <c r="I147" s="1096"/>
      <c r="J147" s="1097"/>
      <c r="K147" s="1042" t="s">
        <v>913</v>
      </c>
      <c r="L147" s="1042"/>
      <c r="M147" s="1042"/>
      <c r="N147" s="1042" t="s">
        <v>913</v>
      </c>
      <c r="O147" s="1042"/>
      <c r="P147" s="1042"/>
    </row>
    <row r="148" spans="2:16" ht="15" customHeight="1" x14ac:dyDescent="0.3">
      <c r="B148" s="1098" t="s">
        <v>706</v>
      </c>
      <c r="C148" s="1099"/>
      <c r="D148" s="1099"/>
      <c r="E148" s="1099"/>
      <c r="F148" s="1099"/>
      <c r="G148" s="1099"/>
      <c r="H148" s="1099"/>
      <c r="I148" s="1099"/>
      <c r="J148" s="110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3">
      <c r="B149" s="1108" t="s">
        <v>15</v>
      </c>
      <c r="C149" s="1105"/>
      <c r="D149" s="1105"/>
      <c r="E149" s="1105"/>
      <c r="F149" s="1105"/>
      <c r="G149" s="1105"/>
      <c r="H149" s="1106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3">
      <c r="B150" s="178">
        <v>1</v>
      </c>
      <c r="C150" s="1103"/>
      <c r="D150" s="1103"/>
      <c r="E150" s="1103"/>
      <c r="F150" s="1103"/>
      <c r="G150" s="1103"/>
      <c r="H150" s="1104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3">
      <c r="B151" s="178">
        <v>2</v>
      </c>
      <c r="C151" s="1103"/>
      <c r="D151" s="1103"/>
      <c r="E151" s="1103"/>
      <c r="F151" s="1103"/>
      <c r="G151" s="1103"/>
      <c r="H151" s="1104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3">
      <c r="B152" s="178">
        <v>3</v>
      </c>
      <c r="C152" s="1103"/>
      <c r="D152" s="1103"/>
      <c r="E152" s="1103"/>
      <c r="F152" s="1103"/>
      <c r="G152" s="1103"/>
      <c r="H152" s="1104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5">
      <c r="B153" s="474"/>
      <c r="C153" s="973" t="s">
        <v>926</v>
      </c>
      <c r="D153" s="973"/>
      <c r="E153" s="973"/>
      <c r="F153" s="973"/>
      <c r="G153" s="973"/>
      <c r="H153" s="973"/>
      <c r="I153" s="973"/>
      <c r="J153" s="973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5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5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5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5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5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</row>
    <row r="159" spans="2:16" s="468" customFormat="1" ht="14.4" x14ac:dyDescent="0.25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</row>
    <row r="160" spans="2:16" s="468" customFormat="1" ht="14.4" x14ac:dyDescent="0.25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5">
      <c r="B161" s="1095" t="s">
        <v>923</v>
      </c>
      <c r="C161" s="1096"/>
      <c r="D161" s="1096"/>
      <c r="E161" s="1096"/>
      <c r="F161" s="1096"/>
      <c r="G161" s="1096"/>
      <c r="H161" s="1096"/>
      <c r="I161" s="1096"/>
      <c r="J161" s="1097"/>
      <c r="K161" s="1042" t="s">
        <v>913</v>
      </c>
      <c r="L161" s="1042"/>
      <c r="M161" s="1042"/>
      <c r="N161" s="1042" t="s">
        <v>913</v>
      </c>
      <c r="O161" s="1042"/>
      <c r="P161" s="1042"/>
    </row>
  </sheetData>
  <sheetProtection password="C9A4" sheet="1" objects="1" scenarios="1"/>
  <mergeCells count="168"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37:H137"/>
    <mergeCell ref="B133:J133"/>
    <mergeCell ref="B158:J158"/>
    <mergeCell ref="B159:J159"/>
    <mergeCell ref="B160:J160"/>
    <mergeCell ref="B161:J161"/>
    <mergeCell ref="C151:H151"/>
    <mergeCell ref="C152:H152"/>
    <mergeCell ref="C153:J153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C84:G84"/>
    <mergeCell ref="C85:G85"/>
    <mergeCell ref="C86:G86"/>
    <mergeCell ref="C81:G81"/>
    <mergeCell ref="B143:J143"/>
    <mergeCell ref="B144:J144"/>
    <mergeCell ref="B141:J141"/>
    <mergeCell ref="B142:J142"/>
    <mergeCell ref="C135:H135"/>
    <mergeCell ref="C136:H13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2:G102"/>
    <mergeCell ref="C103:G103"/>
    <mergeCell ref="C104:G104"/>
    <mergeCell ref="B2:J2"/>
    <mergeCell ref="B3:J4"/>
    <mergeCell ref="B5:J5"/>
    <mergeCell ref="B6:J6"/>
    <mergeCell ref="C93:G93"/>
    <mergeCell ref="C94:G94"/>
    <mergeCell ref="C95:G95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83:G83"/>
    <mergeCell ref="C78:G78"/>
    <mergeCell ref="C79:G79"/>
    <mergeCell ref="C80:G80"/>
    <mergeCell ref="C75:G75"/>
    <mergeCell ref="C76:G76"/>
    <mergeCell ref="C77:G77"/>
    <mergeCell ref="K3:P3"/>
    <mergeCell ref="C109:J109"/>
    <mergeCell ref="B110:J110"/>
    <mergeCell ref="B111:J111"/>
    <mergeCell ref="B112:J112"/>
    <mergeCell ref="B113:J113"/>
    <mergeCell ref="C99:G99"/>
    <mergeCell ref="C100:G100"/>
    <mergeCell ref="C101:G101"/>
    <mergeCell ref="C96:G96"/>
    <mergeCell ref="B131:J131"/>
    <mergeCell ref="C121:G121"/>
    <mergeCell ref="C122:G122"/>
    <mergeCell ref="C123:G123"/>
    <mergeCell ref="C124:G124"/>
    <mergeCell ref="B132:J132"/>
    <mergeCell ref="B127:J127"/>
    <mergeCell ref="C63:G63"/>
    <mergeCell ref="C64:G64"/>
    <mergeCell ref="C65:G65"/>
    <mergeCell ref="B128:J128"/>
    <mergeCell ref="B129:J129"/>
    <mergeCell ref="B130:J130"/>
    <mergeCell ref="B114:J114"/>
    <mergeCell ref="B115:J115"/>
    <mergeCell ref="C119:G119"/>
    <mergeCell ref="C82:G82"/>
    <mergeCell ref="C69:G69"/>
    <mergeCell ref="C70:G70"/>
    <mergeCell ref="C71:G71"/>
    <mergeCell ref="C66:G66"/>
    <mergeCell ref="C67:G67"/>
    <mergeCell ref="C68:G68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3:G33"/>
    <mergeCell ref="C34:G34"/>
    <mergeCell ref="C35:G35"/>
    <mergeCell ref="C30:G30"/>
    <mergeCell ref="C31:G31"/>
    <mergeCell ref="C32:G32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DD55-6898-490C-B47E-CE9CCB9B4D0D}">
  <sheetPr codeName="Plan2">
    <tabColor theme="2" tint="-0.89999084444715716"/>
  </sheetPr>
  <dimension ref="A2:AX312"/>
  <sheetViews>
    <sheetView topLeftCell="AI224" zoomScale="83" zoomScaleNormal="83" workbookViewId="0">
      <selection activeCell="AV242" sqref="AV242"/>
    </sheetView>
  </sheetViews>
  <sheetFormatPr defaultColWidth="9.109375" defaultRowHeight="13.8" x14ac:dyDescent="0.3"/>
  <cols>
    <col min="1" max="1" width="5.5546875" style="24" customWidth="1"/>
    <col min="2" max="2" width="18.88671875" style="24" bestFit="1" customWidth="1"/>
    <col min="3" max="3" width="6.5546875" style="24" customWidth="1"/>
    <col min="4" max="4" width="6.5546875" style="24" bestFit="1" customWidth="1"/>
    <col min="5" max="6" width="9.5546875" style="24" bestFit="1" customWidth="1"/>
    <col min="7" max="7" width="9.109375" style="24"/>
    <col min="8" max="8" width="19.5546875" style="24" bestFit="1" customWidth="1"/>
    <col min="9" max="9" width="14.44140625" style="24" bestFit="1" customWidth="1"/>
    <col min="10" max="10" width="17.109375" style="24" bestFit="1" customWidth="1"/>
    <col min="11" max="12" width="8.44140625" style="24" bestFit="1" customWidth="1"/>
    <col min="13" max="13" width="9.44140625" style="24" bestFit="1" customWidth="1"/>
    <col min="14" max="14" width="9" style="24" bestFit="1" customWidth="1"/>
    <col min="15" max="16" width="8.5546875" style="24" customWidth="1"/>
    <col min="17" max="17" width="9.109375" style="24"/>
    <col min="18" max="18" width="8.44140625" style="24" customWidth="1"/>
    <col min="19" max="20" width="8.44140625" style="24" bestFit="1" customWidth="1"/>
    <col min="21" max="21" width="18.88671875" style="24" bestFit="1" customWidth="1"/>
    <col min="22" max="22" width="10.109375" style="24" bestFit="1" customWidth="1"/>
    <col min="23" max="23" width="8.44140625" style="24" customWidth="1"/>
    <col min="24" max="24" width="9.44140625" style="24" bestFit="1" customWidth="1"/>
    <col min="25" max="25" width="10" style="24" customWidth="1"/>
    <col min="26" max="27" width="11.109375" style="24" bestFit="1" customWidth="1"/>
    <col min="28" max="28" width="46.44140625" style="24" bestFit="1" customWidth="1"/>
    <col min="29" max="29" width="9.109375" style="24"/>
    <col min="30" max="30" width="15.5546875" style="24" bestFit="1" customWidth="1"/>
    <col min="31" max="31" width="9.109375" style="24"/>
    <col min="32" max="32" width="4" style="24" bestFit="1" customWidth="1"/>
    <col min="33" max="33" width="35.44140625" style="24" bestFit="1" customWidth="1"/>
    <col min="34" max="34" width="4" style="24" bestFit="1" customWidth="1"/>
    <col min="35" max="36" width="9.109375" style="24"/>
    <col min="37" max="40" width="8.44140625" style="24" bestFit="1" customWidth="1"/>
    <col min="41" max="41" width="17.88671875" style="24" bestFit="1" customWidth="1"/>
    <col min="42" max="42" width="21.5546875" style="24" customWidth="1"/>
    <col min="43" max="43" width="11.44140625" style="757" bestFit="1" customWidth="1"/>
    <col min="44" max="44" width="10.109375" style="757" bestFit="1" customWidth="1"/>
    <col min="45" max="45" width="11.44140625" style="24" bestFit="1" customWidth="1"/>
    <col min="46" max="46" width="8.5546875" style="24" bestFit="1" customWidth="1"/>
    <col min="47" max="47" width="15.5546875" style="24" bestFit="1" customWidth="1"/>
    <col min="48" max="48" width="8.5546875" style="24" bestFit="1" customWidth="1"/>
    <col min="49" max="49" width="9.6640625" style="24" bestFit="1" customWidth="1"/>
    <col min="50" max="16384" width="9.109375" style="24"/>
  </cols>
  <sheetData>
    <row r="2" spans="1:50" ht="86.4" x14ac:dyDescent="0.3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4.4" x14ac:dyDescent="0.3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3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3">
      <c r="B6" s="848" t="s">
        <v>169</v>
      </c>
      <c r="C6" s="849"/>
      <c r="D6" s="849"/>
      <c r="E6" s="849"/>
      <c r="F6" s="850"/>
      <c r="G6" s="26"/>
      <c r="H6" s="848" t="s">
        <v>129</v>
      </c>
      <c r="I6" s="849"/>
      <c r="J6" s="849"/>
      <c r="K6" s="849"/>
      <c r="L6" s="849"/>
      <c r="M6" s="849"/>
      <c r="N6" s="849"/>
      <c r="O6" s="849"/>
      <c r="P6" s="850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73" t="s">
        <v>128</v>
      </c>
      <c r="AE6" s="25"/>
      <c r="AF6" s="872" t="s">
        <v>1082</v>
      </c>
      <c r="AG6" s="872"/>
      <c r="AH6" s="872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3">
      <c r="B7" s="851" t="s">
        <v>193</v>
      </c>
      <c r="C7" s="852"/>
      <c r="D7" s="852"/>
      <c r="E7" s="852"/>
      <c r="F7" s="853"/>
      <c r="G7" s="26"/>
      <c r="H7" s="874" t="s">
        <v>84</v>
      </c>
      <c r="I7" s="874" t="s">
        <v>85</v>
      </c>
      <c r="J7" s="874" t="s">
        <v>86</v>
      </c>
      <c r="K7" s="874" t="s">
        <v>87</v>
      </c>
      <c r="L7" s="874" t="s">
        <v>88</v>
      </c>
      <c r="M7" s="874" t="s">
        <v>89</v>
      </c>
      <c r="N7" s="874" t="s">
        <v>90</v>
      </c>
      <c r="O7" s="874" t="s">
        <v>182</v>
      </c>
      <c r="P7" s="874" t="s">
        <v>183</v>
      </c>
      <c r="Q7" s="25"/>
      <c r="R7" s="25"/>
      <c r="S7" s="25"/>
      <c r="T7" s="25">
        <f>Apresentação!E7</f>
        <v>12</v>
      </c>
      <c r="U7" s="25">
        <f>Apresentação!E18</f>
        <v>11</v>
      </c>
      <c r="V7" s="27">
        <f>IFERROR(DGET($R$11:$Y$132,V6,$T$6:$U$7),0)</f>
        <v>1523.93</v>
      </c>
      <c r="W7" s="27">
        <f>IFERROR(DGET($R$11:$Y$132,W6,$T$6:$U$7),0)</f>
        <v>476.76</v>
      </c>
      <c r="X7" s="27">
        <f>IFERROR(DGET($R$11:$Y$132,X6,$T$6:$U$7),0)</f>
        <v>1884.45</v>
      </c>
      <c r="Y7" s="27">
        <f>IFERROR(DGET($R$11:$Y$132,Y6,$T$6:$U$7),0)</f>
        <v>671.29</v>
      </c>
      <c r="Z7" s="25"/>
      <c r="AA7" s="25"/>
      <c r="AB7" s="25"/>
      <c r="AC7" s="25"/>
      <c r="AD7" s="873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3</v>
      </c>
      <c r="AM7" s="25">
        <f>Apresentação!E18</f>
        <v>11</v>
      </c>
      <c r="AN7" s="25">
        <f t="shared" ref="AN7:AS7" si="0">IFERROR(DGET($AL$12:$AV$243,AN6,$AK$6:$AM$7),0)</f>
        <v>0</v>
      </c>
      <c r="AO7" s="25">
        <f t="shared" si="0"/>
        <v>0</v>
      </c>
      <c r="AP7" s="25">
        <f t="shared" si="0"/>
        <v>0</v>
      </c>
      <c r="AQ7" s="758">
        <f t="shared" si="0"/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3">
      <c r="B8" s="851" t="s">
        <v>170</v>
      </c>
      <c r="C8" s="852"/>
      <c r="D8" s="852"/>
      <c r="E8" s="852"/>
      <c r="F8" s="853"/>
      <c r="G8" s="26"/>
      <c r="H8" s="874"/>
      <c r="I8" s="874"/>
      <c r="J8" s="874"/>
      <c r="K8" s="874"/>
      <c r="L8" s="874"/>
      <c r="M8" s="874"/>
      <c r="N8" s="874"/>
      <c r="O8" s="866"/>
      <c r="P8" s="874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73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3">
      <c r="B9" s="851" t="s">
        <v>171</v>
      </c>
      <c r="C9" s="852"/>
      <c r="D9" s="852"/>
      <c r="E9" s="852"/>
      <c r="F9" s="853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76" t="s">
        <v>188</v>
      </c>
      <c r="S9" s="876"/>
      <c r="T9" s="876"/>
      <c r="U9" s="876"/>
      <c r="V9" s="876"/>
      <c r="W9" s="876"/>
      <c r="X9" s="876"/>
      <c r="Y9" s="876"/>
      <c r="Z9" s="876"/>
      <c r="AA9" s="876"/>
      <c r="AB9" s="876"/>
      <c r="AC9" s="25"/>
      <c r="AD9" s="873"/>
      <c r="AE9" s="25"/>
      <c r="AF9" s="28">
        <v>3</v>
      </c>
      <c r="AG9" s="29" t="s">
        <v>1142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3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75" t="s">
        <v>189</v>
      </c>
      <c r="W10" s="875"/>
      <c r="X10" s="875" t="s">
        <v>190</v>
      </c>
      <c r="Y10" s="875"/>
      <c r="Z10" s="875" t="s">
        <v>92</v>
      </c>
      <c r="AA10" s="875"/>
      <c r="AB10" s="875" t="s">
        <v>93</v>
      </c>
      <c r="AC10" s="25"/>
      <c r="AD10" s="35" t="s">
        <v>191</v>
      </c>
      <c r="AE10" s="25"/>
      <c r="AF10" s="28">
        <v>4</v>
      </c>
      <c r="AG10" s="29" t="s">
        <v>1143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0" t="s">
        <v>197</v>
      </c>
      <c r="AR10" s="871"/>
      <c r="AS10" s="857" t="s">
        <v>148</v>
      </c>
      <c r="AT10" s="858"/>
      <c r="AU10" s="858"/>
      <c r="AV10" s="859"/>
    </row>
    <row r="11" spans="1:50" x14ac:dyDescent="0.3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75"/>
      <c r="AC11" s="25"/>
      <c r="AD11" s="35"/>
      <c r="AE11" s="25"/>
      <c r="AF11" s="28">
        <v>5</v>
      </c>
      <c r="AG11" s="29" t="s">
        <v>1144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0" t="s">
        <v>196</v>
      </c>
      <c r="AR11" s="861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3">
      <c r="B12" s="848" t="s">
        <v>100</v>
      </c>
      <c r="C12" s="849"/>
      <c r="D12" s="849"/>
      <c r="E12" s="849"/>
      <c r="F12" s="850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5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4">
        <v>42129</v>
      </c>
      <c r="AA12" s="854">
        <v>42495</v>
      </c>
      <c r="AB12" s="45" t="s">
        <v>1108</v>
      </c>
      <c r="AC12" s="25"/>
      <c r="AD12" s="35"/>
      <c r="AE12" s="25"/>
      <c r="AF12" s="28">
        <v>6</v>
      </c>
      <c r="AG12" s="29" t="s">
        <v>1145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3">
      <c r="A13" s="24">
        <v>1</v>
      </c>
      <c r="B13" s="851" t="s">
        <v>192</v>
      </c>
      <c r="C13" s="852"/>
      <c r="D13" s="852"/>
      <c r="E13" s="852"/>
      <c r="F13" s="853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6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65"/>
      <c r="AA13" s="865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1146</v>
      </c>
      <c r="AH13" s="28">
        <v>0</v>
      </c>
      <c r="AI13" s="25"/>
      <c r="AJ13" s="25"/>
      <c r="AK13" s="838">
        <v>2015</v>
      </c>
      <c r="AL13" s="448">
        <v>2</v>
      </c>
      <c r="AM13" s="48">
        <v>2</v>
      </c>
      <c r="AN13" s="49">
        <v>5</v>
      </c>
      <c r="AO13" s="833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3">
      <c r="A14" s="24">
        <v>2</v>
      </c>
      <c r="B14" s="851" t="s">
        <v>1103</v>
      </c>
      <c r="C14" s="852"/>
      <c r="D14" s="852"/>
      <c r="E14" s="852"/>
      <c r="F14" s="853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6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65"/>
      <c r="AA14" s="865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1147</v>
      </c>
      <c r="AH14" s="28">
        <v>0</v>
      </c>
      <c r="AI14" s="25"/>
      <c r="AJ14" s="25"/>
      <c r="AK14" s="839"/>
      <c r="AL14" s="449">
        <f>AL13</f>
        <v>2</v>
      </c>
      <c r="AM14" s="51">
        <f>AM13</f>
        <v>2</v>
      </c>
      <c r="AN14" s="49">
        <v>6</v>
      </c>
      <c r="AO14" s="835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3">
      <c r="A15" s="24">
        <v>3</v>
      </c>
      <c r="B15" s="851" t="s">
        <v>1062</v>
      </c>
      <c r="C15" s="852"/>
      <c r="D15" s="852"/>
      <c r="E15" s="852"/>
      <c r="F15" s="853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6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65"/>
      <c r="AA15" s="865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1148</v>
      </c>
      <c r="AH15" s="28">
        <v>0</v>
      </c>
      <c r="AI15" s="25"/>
      <c r="AJ15" s="25"/>
      <c r="AK15" s="839"/>
      <c r="AL15" s="449">
        <f t="shared" ref="AL15:AL20" si="6">AL14</f>
        <v>2</v>
      </c>
      <c r="AM15" s="51">
        <f>AM13</f>
        <v>2</v>
      </c>
      <c r="AN15" s="49">
        <v>7</v>
      </c>
      <c r="AO15" s="835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3">
      <c r="A16" s="24">
        <v>4</v>
      </c>
      <c r="B16" s="851" t="s">
        <v>1063</v>
      </c>
      <c r="C16" s="852"/>
      <c r="D16" s="852"/>
      <c r="E16" s="852"/>
      <c r="F16" s="853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6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65"/>
      <c r="AA16" s="865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1149</v>
      </c>
      <c r="AH16" s="28">
        <v>0</v>
      </c>
      <c r="AI16" s="25"/>
      <c r="AJ16" s="25"/>
      <c r="AK16" s="839"/>
      <c r="AL16" s="449">
        <f t="shared" si="6"/>
        <v>2</v>
      </c>
      <c r="AM16" s="51">
        <f>AM13</f>
        <v>2</v>
      </c>
      <c r="AN16" s="49">
        <v>8</v>
      </c>
      <c r="AO16" s="835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3">
      <c r="A17" s="24">
        <v>5</v>
      </c>
      <c r="B17" s="851" t="s">
        <v>1104</v>
      </c>
      <c r="C17" s="852"/>
      <c r="D17" s="852"/>
      <c r="E17" s="852"/>
      <c r="F17" s="853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6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65"/>
      <c r="AA17" s="865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1150</v>
      </c>
      <c r="AH17" s="28">
        <v>0</v>
      </c>
      <c r="AI17" s="25"/>
      <c r="AJ17" s="25"/>
      <c r="AK17" s="839"/>
      <c r="AL17" s="449">
        <f t="shared" si="6"/>
        <v>2</v>
      </c>
      <c r="AM17" s="51">
        <f>AM13</f>
        <v>2</v>
      </c>
      <c r="AN17" s="49">
        <v>9</v>
      </c>
      <c r="AO17" s="835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3">
      <c r="A18" s="24">
        <v>6</v>
      </c>
      <c r="B18" s="851" t="s">
        <v>1064</v>
      </c>
      <c r="C18" s="852"/>
      <c r="D18" s="852"/>
      <c r="E18" s="852"/>
      <c r="F18" s="853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6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65"/>
      <c r="AA18" s="865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1151</v>
      </c>
      <c r="AH18" s="28">
        <v>0</v>
      </c>
      <c r="AI18" s="25"/>
      <c r="AJ18" s="25"/>
      <c r="AK18" s="839"/>
      <c r="AL18" s="449">
        <f t="shared" si="6"/>
        <v>2</v>
      </c>
      <c r="AM18" s="51">
        <f>AM14</f>
        <v>2</v>
      </c>
      <c r="AN18" s="53">
        <v>10</v>
      </c>
      <c r="AO18" s="835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3">
      <c r="A19" s="24">
        <v>7</v>
      </c>
      <c r="B19" s="851" t="s">
        <v>1065</v>
      </c>
      <c r="C19" s="852"/>
      <c r="D19" s="852"/>
      <c r="E19" s="852"/>
      <c r="F19" s="853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6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65"/>
      <c r="AA19" s="865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1152</v>
      </c>
      <c r="AH19" s="28">
        <v>0</v>
      </c>
      <c r="AI19" s="25"/>
      <c r="AJ19" s="25"/>
      <c r="AK19" s="839"/>
      <c r="AL19" s="449">
        <f t="shared" si="6"/>
        <v>2</v>
      </c>
      <c r="AM19" s="51">
        <f>AM15</f>
        <v>2</v>
      </c>
      <c r="AN19" s="53">
        <v>11</v>
      </c>
      <c r="AO19" s="835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3">
      <c r="A20" s="24">
        <v>8</v>
      </c>
      <c r="B20" s="851" t="s">
        <v>1105</v>
      </c>
      <c r="C20" s="852"/>
      <c r="D20" s="852"/>
      <c r="E20" s="852"/>
      <c r="F20" s="853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6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65"/>
      <c r="AA20" s="865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1153</v>
      </c>
      <c r="AH20" s="28">
        <v>0</v>
      </c>
      <c r="AI20" s="25"/>
      <c r="AJ20" s="25"/>
      <c r="AK20" s="839"/>
      <c r="AL20" s="449">
        <f t="shared" si="6"/>
        <v>2</v>
      </c>
      <c r="AM20" s="51">
        <f>AM16</f>
        <v>2</v>
      </c>
      <c r="AN20" s="53">
        <v>12</v>
      </c>
      <c r="AO20" s="834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3">
      <c r="A21" s="24">
        <v>9</v>
      </c>
      <c r="B21" s="851" t="s">
        <v>1106</v>
      </c>
      <c r="C21" s="852"/>
      <c r="D21" s="852"/>
      <c r="E21" s="852"/>
      <c r="F21" s="853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6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65"/>
      <c r="AA21" s="865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1154</v>
      </c>
      <c r="AH21" s="28">
        <v>0</v>
      </c>
      <c r="AI21" s="25"/>
      <c r="AJ21" s="25"/>
      <c r="AK21" s="839"/>
      <c r="AL21" s="449">
        <f>AL17</f>
        <v>2</v>
      </c>
      <c r="AM21" s="48">
        <v>3</v>
      </c>
      <c r="AN21" s="53">
        <v>2</v>
      </c>
      <c r="AO21" s="833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3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7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66"/>
      <c r="AA22" s="866"/>
      <c r="AB22" s="45" t="str">
        <f t="shared" si="5"/>
        <v>Resolução ANEEL Nº 2.127 de 23 de Agosto de 2016</v>
      </c>
      <c r="AC22" s="25"/>
      <c r="AD22" s="35">
        <v>2026</v>
      </c>
      <c r="AE22" s="25"/>
      <c r="AF22" s="28">
        <v>16</v>
      </c>
      <c r="AG22" s="29" t="s">
        <v>1155</v>
      </c>
      <c r="AH22" s="28">
        <v>0</v>
      </c>
      <c r="AI22" s="25"/>
      <c r="AJ22" s="25"/>
      <c r="AK22" s="839"/>
      <c r="AL22" s="449">
        <f>AL17</f>
        <v>2</v>
      </c>
      <c r="AM22" s="51">
        <f>AM21</f>
        <v>3</v>
      </c>
      <c r="AN22" s="53">
        <v>3</v>
      </c>
      <c r="AO22" s="835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3">
      <c r="B23" s="848" t="s">
        <v>99</v>
      </c>
      <c r="C23" s="849"/>
      <c r="D23" s="849"/>
      <c r="E23" s="849"/>
      <c r="F23" s="850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5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54"/>
      <c r="AA23" s="854"/>
      <c r="AB23" s="45" t="str">
        <f t="shared" si="5"/>
        <v>Resolução ANEEL Nº 2.127 de 23 de Agosto de 2016</v>
      </c>
      <c r="AC23" s="25"/>
      <c r="AD23" s="49">
        <v>2027</v>
      </c>
      <c r="AE23" s="25"/>
      <c r="AF23" s="28">
        <v>17</v>
      </c>
      <c r="AG23" s="29" t="s">
        <v>1156</v>
      </c>
      <c r="AH23" s="28">
        <v>0</v>
      </c>
      <c r="AI23" s="25"/>
      <c r="AJ23" s="25"/>
      <c r="AK23" s="839"/>
      <c r="AL23" s="449">
        <f>AL22</f>
        <v>2</v>
      </c>
      <c r="AM23" s="51">
        <f>AM21</f>
        <v>3</v>
      </c>
      <c r="AN23" s="53">
        <v>4</v>
      </c>
      <c r="AO23" s="835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3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6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55"/>
      <c r="AA24" s="855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1157</v>
      </c>
      <c r="AH24" s="28">
        <v>0</v>
      </c>
      <c r="AI24" s="25"/>
      <c r="AJ24" s="25"/>
      <c r="AK24" s="839"/>
      <c r="AL24" s="449">
        <f>AL23</f>
        <v>2</v>
      </c>
      <c r="AM24" s="51">
        <f>AM23</f>
        <v>3</v>
      </c>
      <c r="AN24" s="53">
        <v>5</v>
      </c>
      <c r="AO24" s="835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3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6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55"/>
      <c r="AA25" s="855"/>
      <c r="AB25" s="45" t="str">
        <f>AB24</f>
        <v>Resolução ANEEL Nº 2.127 de 23 de Agosto de 2016</v>
      </c>
      <c r="AC25" s="25"/>
      <c r="AD25" s="25"/>
      <c r="AE25" s="25"/>
      <c r="AI25" s="25"/>
      <c r="AJ25" s="25"/>
      <c r="AK25" s="839"/>
      <c r="AL25" s="449">
        <f>AL24</f>
        <v>2</v>
      </c>
      <c r="AM25" s="56">
        <f>AM24</f>
        <v>3</v>
      </c>
      <c r="AN25" s="53">
        <v>6</v>
      </c>
      <c r="AO25" s="834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3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6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55"/>
      <c r="AA26" s="855"/>
      <c r="AB26" s="45" t="str">
        <f t="shared" ref="AB26:AB33" si="9">AB25</f>
        <v>Resolução ANEEL Nº 2.127 de 23 de Agosto de 2016</v>
      </c>
      <c r="AC26" s="25"/>
      <c r="AD26" s="25"/>
      <c r="AE26" s="25"/>
      <c r="AI26" s="25"/>
      <c r="AJ26" s="25"/>
      <c r="AK26" s="839"/>
      <c r="AL26" s="449">
        <f>AL25</f>
        <v>2</v>
      </c>
      <c r="AM26" s="51">
        <v>4</v>
      </c>
      <c r="AN26" s="49">
        <v>5</v>
      </c>
      <c r="AO26" s="833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3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6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55"/>
      <c r="AA27" s="855"/>
      <c r="AB27" s="45" t="str">
        <f t="shared" si="9"/>
        <v>Resolução ANEEL Nº 2.127 de 23 de Agosto de 2016</v>
      </c>
      <c r="AC27" s="25"/>
      <c r="AD27" s="25"/>
      <c r="AE27" s="25"/>
      <c r="AI27" s="25"/>
      <c r="AJ27" s="25"/>
      <c r="AK27" s="839"/>
      <c r="AL27" s="449">
        <f>AL26</f>
        <v>2</v>
      </c>
      <c r="AM27" s="56">
        <v>4</v>
      </c>
      <c r="AN27" s="49">
        <v>6</v>
      </c>
      <c r="AO27" s="834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3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6"/>
      <c r="U28" s="52" t="s">
        <v>64</v>
      </c>
      <c r="V28" s="442">
        <f>AS49</f>
        <v>0</v>
      </c>
      <c r="W28" s="442">
        <f>AU49</f>
        <v>0</v>
      </c>
      <c r="X28" s="442">
        <f t="shared" ref="X28:Y32" si="10">AW49</f>
        <v>0</v>
      </c>
      <c r="Y28" s="442">
        <f t="shared" si="10"/>
        <v>0</v>
      </c>
      <c r="Z28" s="855"/>
      <c r="AA28" s="855"/>
      <c r="AB28" s="45" t="str">
        <f t="shared" si="9"/>
        <v>Resolução ANEEL Nº 2.127 de 23 de Agosto de 2016</v>
      </c>
      <c r="AC28" s="25"/>
      <c r="AD28" s="25"/>
      <c r="AE28" s="25"/>
      <c r="AI28" s="25"/>
      <c r="AJ28" s="25"/>
      <c r="AK28" s="839"/>
      <c r="AL28" s="449">
        <f t="shared" ref="AL28:AL33" si="11">AL27</f>
        <v>2</v>
      </c>
      <c r="AM28" s="51">
        <v>5</v>
      </c>
      <c r="AN28" s="49">
        <v>7</v>
      </c>
      <c r="AO28" s="833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>AT28</f>
        <v>0</v>
      </c>
      <c r="AX28" s="649">
        <f>AV28</f>
        <v>0</v>
      </c>
    </row>
    <row r="29" spans="1:50" x14ac:dyDescent="0.3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6"/>
      <c r="U29" s="52" t="s">
        <v>150</v>
      </c>
      <c r="V29" s="442">
        <f>AS50</f>
        <v>0</v>
      </c>
      <c r="W29" s="442">
        <f>AU50</f>
        <v>0</v>
      </c>
      <c r="X29" s="442">
        <f t="shared" si="10"/>
        <v>0</v>
      </c>
      <c r="Y29" s="442">
        <f t="shared" si="10"/>
        <v>0</v>
      </c>
      <c r="Z29" s="855"/>
      <c r="AA29" s="855"/>
      <c r="AB29" s="45" t="str">
        <f t="shared" si="9"/>
        <v>Resolução ANEEL Nº 2.127 de 23 de Agosto de 2016</v>
      </c>
      <c r="AC29" s="25"/>
      <c r="AD29" s="25"/>
      <c r="AE29" s="25"/>
      <c r="AI29" s="25"/>
      <c r="AJ29" s="25"/>
      <c r="AK29" s="839"/>
      <c r="AL29" s="449">
        <f t="shared" si="11"/>
        <v>2</v>
      </c>
      <c r="AM29" s="51">
        <v>5</v>
      </c>
      <c r="AN29" s="49">
        <v>8</v>
      </c>
      <c r="AO29" s="835"/>
      <c r="AP29" s="44" t="s">
        <v>150</v>
      </c>
      <c r="AQ29" s="761"/>
      <c r="AR29" s="761"/>
      <c r="AS29" s="681"/>
      <c r="AT29" s="681"/>
      <c r="AU29" s="681"/>
      <c r="AV29" s="681"/>
      <c r="AW29" s="649">
        <f>AT29</f>
        <v>0</v>
      </c>
      <c r="AX29" s="649">
        <f>AV29</f>
        <v>0</v>
      </c>
    </row>
    <row r="30" spans="1:50" x14ac:dyDescent="0.3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6"/>
      <c r="U30" s="52" t="s">
        <v>179</v>
      </c>
      <c r="V30" s="442">
        <f>AS51</f>
        <v>0</v>
      </c>
      <c r="W30" s="442">
        <f>AU51</f>
        <v>0</v>
      </c>
      <c r="X30" s="442">
        <f t="shared" si="10"/>
        <v>0</v>
      </c>
      <c r="Y30" s="442">
        <f t="shared" si="10"/>
        <v>0</v>
      </c>
      <c r="Z30" s="855"/>
      <c r="AA30" s="855"/>
      <c r="AB30" s="45" t="str">
        <f t="shared" si="9"/>
        <v>Resolução ANEEL Nº 2.127 de 23 de Agosto de 2016</v>
      </c>
      <c r="AC30" s="25"/>
      <c r="AD30" s="25"/>
      <c r="AE30" s="25"/>
      <c r="AI30" s="25"/>
      <c r="AJ30" s="25"/>
      <c r="AK30" s="839"/>
      <c r="AL30" s="449">
        <f t="shared" si="11"/>
        <v>2</v>
      </c>
      <c r="AM30" s="51">
        <v>5</v>
      </c>
      <c r="AN30" s="49">
        <v>9</v>
      </c>
      <c r="AO30" s="835"/>
      <c r="AP30" s="44" t="s">
        <v>179</v>
      </c>
      <c r="AQ30" s="761"/>
      <c r="AR30" s="762"/>
      <c r="AS30" s="681"/>
      <c r="AT30" s="681"/>
      <c r="AU30" s="681"/>
      <c r="AV30" s="681"/>
      <c r="AW30" s="649">
        <f>AT30</f>
        <v>0</v>
      </c>
      <c r="AX30" s="649">
        <f>AV30</f>
        <v>0</v>
      </c>
    </row>
    <row r="31" spans="1:50" x14ac:dyDescent="0.3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78" t="s">
        <v>101</v>
      </c>
      <c r="I31" s="878"/>
      <c r="J31" s="878"/>
      <c r="K31" s="878"/>
      <c r="L31" s="878"/>
      <c r="M31" s="878"/>
      <c r="N31" s="878"/>
      <c r="O31" s="878"/>
      <c r="P31" s="57"/>
      <c r="Q31" s="33"/>
      <c r="R31" s="43">
        <v>3</v>
      </c>
      <c r="S31" s="43">
        <v>10</v>
      </c>
      <c r="T31" s="846"/>
      <c r="U31" s="52" t="s">
        <v>180</v>
      </c>
      <c r="V31" s="442">
        <f>AS52</f>
        <v>0</v>
      </c>
      <c r="W31" s="442">
        <f>AU52</f>
        <v>0</v>
      </c>
      <c r="X31" s="442">
        <f t="shared" si="10"/>
        <v>0</v>
      </c>
      <c r="Y31" s="442">
        <f t="shared" si="10"/>
        <v>0</v>
      </c>
      <c r="Z31" s="855"/>
      <c r="AA31" s="855"/>
      <c r="AB31" s="45" t="str">
        <f t="shared" si="9"/>
        <v>Resolução ANEEL Nº 2.127 de 23 de Agosto de 2016</v>
      </c>
      <c r="AC31" s="25"/>
      <c r="AD31" s="25"/>
      <c r="AE31" s="25"/>
      <c r="AI31" s="25"/>
      <c r="AJ31" s="25"/>
      <c r="AK31" s="839"/>
      <c r="AL31" s="449">
        <f t="shared" si="11"/>
        <v>2</v>
      </c>
      <c r="AM31" s="51">
        <v>5</v>
      </c>
      <c r="AN31" s="49">
        <v>10</v>
      </c>
      <c r="AO31" s="835"/>
      <c r="AP31" s="44" t="s">
        <v>180</v>
      </c>
      <c r="AQ31" s="761"/>
      <c r="AR31" s="761"/>
      <c r="AS31" s="681"/>
      <c r="AT31" s="681"/>
      <c r="AU31" s="681"/>
      <c r="AV31" s="681"/>
      <c r="AW31" s="649">
        <f>AT31</f>
        <v>0</v>
      </c>
      <c r="AX31" s="649">
        <f>AV31</f>
        <v>0</v>
      </c>
    </row>
    <row r="32" spans="1:50" x14ac:dyDescent="0.3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78" t="s">
        <v>102</v>
      </c>
      <c r="I32" s="878"/>
      <c r="J32" s="878"/>
      <c r="K32" s="878"/>
      <c r="L32" s="878"/>
      <c r="M32" s="878"/>
      <c r="N32" s="878"/>
      <c r="O32" s="25"/>
      <c r="P32" s="25"/>
      <c r="Q32" s="33"/>
      <c r="R32" s="43">
        <v>3</v>
      </c>
      <c r="S32" s="43">
        <v>11</v>
      </c>
      <c r="T32" s="846"/>
      <c r="U32" s="52" t="s">
        <v>151</v>
      </c>
      <c r="V32" s="442">
        <f>AS53</f>
        <v>0</v>
      </c>
      <c r="W32" s="442">
        <f>AU53</f>
        <v>0</v>
      </c>
      <c r="X32" s="442">
        <f t="shared" si="10"/>
        <v>0</v>
      </c>
      <c r="Y32" s="442">
        <f t="shared" si="10"/>
        <v>0</v>
      </c>
      <c r="Z32" s="855"/>
      <c r="AA32" s="855"/>
      <c r="AB32" s="45" t="str">
        <f t="shared" si="9"/>
        <v>Resolução ANEEL Nº 2.127 de 23 de Agosto de 2016</v>
      </c>
      <c r="AC32" s="25"/>
      <c r="AD32" s="25"/>
      <c r="AE32" s="25"/>
      <c r="AI32" s="25"/>
      <c r="AJ32" s="25"/>
      <c r="AK32" s="839"/>
      <c r="AL32" s="449">
        <f t="shared" si="11"/>
        <v>2</v>
      </c>
      <c r="AM32" s="51">
        <v>5</v>
      </c>
      <c r="AN32" s="49">
        <v>11</v>
      </c>
      <c r="AO32" s="835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3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78" t="s">
        <v>103</v>
      </c>
      <c r="I33" s="878"/>
      <c r="J33" s="878"/>
      <c r="K33" s="878"/>
      <c r="L33" s="878"/>
      <c r="M33" s="878"/>
      <c r="N33" s="878"/>
      <c r="O33" s="25"/>
      <c r="P33" s="25"/>
      <c r="Q33" s="33"/>
      <c r="R33" s="43">
        <v>3</v>
      </c>
      <c r="S33" s="43">
        <v>12</v>
      </c>
      <c r="T33" s="847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6"/>
      <c r="AA33" s="856"/>
      <c r="AB33" s="45" t="str">
        <f t="shared" si="9"/>
        <v>Resolução ANEEL Nº 2.127 de 23 de Agosto de 2016</v>
      </c>
      <c r="AC33" s="25"/>
      <c r="AD33" s="25"/>
      <c r="AE33" s="25"/>
      <c r="AI33" s="25"/>
      <c r="AJ33" s="25"/>
      <c r="AK33" s="843"/>
      <c r="AL33" s="450">
        <f t="shared" si="11"/>
        <v>2</v>
      </c>
      <c r="AM33" s="56">
        <v>5</v>
      </c>
      <c r="AN33" s="49">
        <v>12</v>
      </c>
      <c r="AO33" s="834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3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5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4">
        <v>42065</v>
      </c>
      <c r="AA34" s="854">
        <v>42222</v>
      </c>
      <c r="AB34" s="45" t="s">
        <v>1110</v>
      </c>
      <c r="AC34" s="25"/>
      <c r="AD34" s="25"/>
      <c r="AE34" s="25"/>
      <c r="AI34" s="25"/>
      <c r="AJ34" s="25"/>
      <c r="AK34" s="838">
        <v>2016</v>
      </c>
      <c r="AL34" s="448">
        <v>3</v>
      </c>
      <c r="AM34" s="48">
        <v>2</v>
      </c>
      <c r="AN34" s="49">
        <v>5</v>
      </c>
      <c r="AO34" s="833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2">AS34+AT34</f>
        <v>0</v>
      </c>
      <c r="AX34" s="439">
        <f t="shared" ref="AX34:AX62" si="13">AU34+AV34</f>
        <v>0</v>
      </c>
    </row>
    <row r="35" spans="1:50" x14ac:dyDescent="0.3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845.27153232180933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6"/>
      <c r="U35" s="44" t="s">
        <v>123</v>
      </c>
      <c r="V35" s="441">
        <f t="shared" ref="V35:W38" si="14">AQ64</f>
        <v>0</v>
      </c>
      <c r="W35" s="441">
        <f t="shared" si="14"/>
        <v>0</v>
      </c>
      <c r="X35" s="441">
        <f t="shared" ref="X35:Y38" si="15">AW64</f>
        <v>0</v>
      </c>
      <c r="Y35" s="441">
        <f t="shared" si="15"/>
        <v>0</v>
      </c>
      <c r="Z35" s="855"/>
      <c r="AA35" s="855"/>
      <c r="AB35" s="45" t="str">
        <f t="shared" ref="AB35:AB98" si="16">AB34</f>
        <v>Resolução ANEEL Nº 2.289 de 22 de Agosto de 2017</v>
      </c>
      <c r="AC35" s="25"/>
      <c r="AD35" s="25"/>
      <c r="AE35" s="25"/>
      <c r="AI35" s="25"/>
      <c r="AJ35" s="25"/>
      <c r="AK35" s="839"/>
      <c r="AL35" s="449">
        <f t="shared" ref="AL35:AM41" si="17">AL34</f>
        <v>3</v>
      </c>
      <c r="AM35" s="51">
        <f t="shared" si="17"/>
        <v>2</v>
      </c>
      <c r="AN35" s="49">
        <v>6</v>
      </c>
      <c r="AO35" s="835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2"/>
        <v>0</v>
      </c>
      <c r="AX35" s="439">
        <f t="shared" si="13"/>
        <v>0</v>
      </c>
    </row>
    <row r="36" spans="1:50" x14ac:dyDescent="0.3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2277.1639023839998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6"/>
      <c r="U36" s="44" t="s">
        <v>122</v>
      </c>
      <c r="V36" s="441">
        <f t="shared" si="14"/>
        <v>0</v>
      </c>
      <c r="W36" s="441">
        <f t="shared" si="14"/>
        <v>0</v>
      </c>
      <c r="X36" s="441">
        <f t="shared" si="15"/>
        <v>0</v>
      </c>
      <c r="Y36" s="441">
        <f t="shared" si="15"/>
        <v>0</v>
      </c>
      <c r="Z36" s="855"/>
      <c r="AA36" s="855"/>
      <c r="AB36" s="45" t="str">
        <f t="shared" si="16"/>
        <v>Resolução ANEEL Nº 2.289 de 22 de Agosto de 2017</v>
      </c>
      <c r="AC36" s="25"/>
      <c r="AD36" s="25"/>
      <c r="AE36" s="25"/>
      <c r="AI36" s="25"/>
      <c r="AJ36" s="25"/>
      <c r="AK36" s="839"/>
      <c r="AL36" s="449">
        <f t="shared" si="17"/>
        <v>3</v>
      </c>
      <c r="AM36" s="51">
        <f>AM34</f>
        <v>2</v>
      </c>
      <c r="AN36" s="49">
        <v>7</v>
      </c>
      <c r="AO36" s="835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2"/>
        <v>0</v>
      </c>
      <c r="AX36" s="439">
        <f t="shared" si="13"/>
        <v>0</v>
      </c>
    </row>
    <row r="37" spans="1:50" x14ac:dyDescent="0.3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6"/>
      <c r="U37" s="44" t="s">
        <v>121</v>
      </c>
      <c r="V37" s="441">
        <f t="shared" si="14"/>
        <v>0</v>
      </c>
      <c r="W37" s="441">
        <f t="shared" si="14"/>
        <v>0</v>
      </c>
      <c r="X37" s="441">
        <f t="shared" si="15"/>
        <v>0</v>
      </c>
      <c r="Y37" s="441">
        <f t="shared" si="15"/>
        <v>0</v>
      </c>
      <c r="Z37" s="855"/>
      <c r="AA37" s="855"/>
      <c r="AB37" s="45" t="str">
        <f t="shared" si="16"/>
        <v>Resolução ANEEL Nº 2.289 de 22 de Agosto de 2017</v>
      </c>
      <c r="AC37" s="25"/>
      <c r="AD37" s="25"/>
      <c r="AE37" s="25"/>
      <c r="AI37" s="25"/>
      <c r="AJ37" s="25"/>
      <c r="AK37" s="839"/>
      <c r="AL37" s="449">
        <f t="shared" si="17"/>
        <v>3</v>
      </c>
      <c r="AM37" s="51">
        <f>AM34</f>
        <v>2</v>
      </c>
      <c r="AN37" s="49">
        <v>8</v>
      </c>
      <c r="AO37" s="835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2"/>
        <v>0</v>
      </c>
      <c r="AX37" s="439">
        <f t="shared" si="13"/>
        <v>0</v>
      </c>
    </row>
    <row r="38" spans="1:50" x14ac:dyDescent="0.3">
      <c r="B38" s="848" t="s">
        <v>152</v>
      </c>
      <c r="C38" s="849"/>
      <c r="D38" s="849"/>
      <c r="E38" s="849"/>
      <c r="F38" s="850"/>
      <c r="G38" s="25"/>
      <c r="H38" s="877" t="s">
        <v>718</v>
      </c>
      <c r="I38" s="877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6"/>
      <c r="U38" s="44" t="s">
        <v>63</v>
      </c>
      <c r="V38" s="441">
        <f t="shared" si="14"/>
        <v>0</v>
      </c>
      <c r="W38" s="441">
        <f t="shared" si="14"/>
        <v>0</v>
      </c>
      <c r="X38" s="441">
        <f t="shared" si="15"/>
        <v>0</v>
      </c>
      <c r="Y38" s="441">
        <f t="shared" si="15"/>
        <v>0</v>
      </c>
      <c r="Z38" s="855"/>
      <c r="AA38" s="855"/>
      <c r="AB38" s="45" t="str">
        <f t="shared" si="16"/>
        <v>Resolução ANEEL Nº 2.289 de 22 de Agosto de 2017</v>
      </c>
      <c r="AC38" s="25"/>
      <c r="AD38" s="25"/>
      <c r="AE38" s="25"/>
      <c r="AI38" s="25"/>
      <c r="AJ38" s="25"/>
      <c r="AK38" s="839"/>
      <c r="AL38" s="449">
        <f t="shared" si="17"/>
        <v>3</v>
      </c>
      <c r="AM38" s="51">
        <f>AM34</f>
        <v>2</v>
      </c>
      <c r="AN38" s="49">
        <v>9</v>
      </c>
      <c r="AO38" s="835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2"/>
        <v>0</v>
      </c>
      <c r="AX38" s="439">
        <f t="shared" si="13"/>
        <v>0</v>
      </c>
    </row>
    <row r="39" spans="1:50" x14ac:dyDescent="0.3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6"/>
      <c r="U39" s="52" t="s">
        <v>64</v>
      </c>
      <c r="V39" s="442">
        <f>AS70</f>
        <v>0</v>
      </c>
      <c r="W39" s="442">
        <f>AU70</f>
        <v>0</v>
      </c>
      <c r="X39" s="442">
        <f t="shared" ref="X39:Y43" si="18">AW70</f>
        <v>0</v>
      </c>
      <c r="Y39" s="442">
        <f t="shared" si="18"/>
        <v>0</v>
      </c>
      <c r="Z39" s="855"/>
      <c r="AA39" s="855"/>
      <c r="AB39" s="45" t="str">
        <f t="shared" si="16"/>
        <v>Resolução ANEEL Nº 2.289 de 22 de Agosto de 2017</v>
      </c>
      <c r="AC39" s="25"/>
      <c r="AD39" s="25"/>
      <c r="AE39" s="25"/>
      <c r="AI39" s="25"/>
      <c r="AJ39" s="25"/>
      <c r="AK39" s="839"/>
      <c r="AL39" s="449">
        <f t="shared" si="17"/>
        <v>3</v>
      </c>
      <c r="AM39" s="51">
        <f>AM35</f>
        <v>2</v>
      </c>
      <c r="AN39" s="53">
        <v>10</v>
      </c>
      <c r="AO39" s="835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2"/>
        <v>0</v>
      </c>
      <c r="AX39" s="439">
        <f t="shared" si="13"/>
        <v>0</v>
      </c>
    </row>
    <row r="40" spans="1:50" x14ac:dyDescent="0.3">
      <c r="B40" s="851" t="s">
        <v>153</v>
      </c>
      <c r="C40" s="852"/>
      <c r="D40" s="852"/>
      <c r="E40" s="852"/>
      <c r="F40" s="853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6"/>
      <c r="U40" s="52" t="s">
        <v>150</v>
      </c>
      <c r="V40" s="442">
        <f>AS71</f>
        <v>0</v>
      </c>
      <c r="W40" s="442">
        <f>AU71</f>
        <v>0</v>
      </c>
      <c r="X40" s="442">
        <f t="shared" si="18"/>
        <v>0</v>
      </c>
      <c r="Y40" s="442">
        <f t="shared" si="18"/>
        <v>0</v>
      </c>
      <c r="Z40" s="855"/>
      <c r="AA40" s="855"/>
      <c r="AB40" s="45" t="str">
        <f t="shared" si="16"/>
        <v>Resolução ANEEL Nº 2.289 de 22 de Agosto de 2017</v>
      </c>
      <c r="AC40" s="25"/>
      <c r="AD40" s="25"/>
      <c r="AE40" s="25"/>
      <c r="AI40" s="25"/>
      <c r="AJ40" s="25"/>
      <c r="AK40" s="839"/>
      <c r="AL40" s="449">
        <f t="shared" si="17"/>
        <v>3</v>
      </c>
      <c r="AM40" s="51">
        <f>AM36</f>
        <v>2</v>
      </c>
      <c r="AN40" s="53">
        <v>11</v>
      </c>
      <c r="AO40" s="835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2"/>
        <v>0</v>
      </c>
      <c r="AX40" s="439">
        <f t="shared" si="13"/>
        <v>0</v>
      </c>
    </row>
    <row r="41" spans="1:50" x14ac:dyDescent="0.3">
      <c r="B41" s="851" t="s">
        <v>167</v>
      </c>
      <c r="C41" s="852"/>
      <c r="D41" s="852"/>
      <c r="E41" s="852"/>
      <c r="F41" s="853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6"/>
      <c r="U41" s="52" t="s">
        <v>179</v>
      </c>
      <c r="V41" s="442">
        <f>AS72</f>
        <v>0</v>
      </c>
      <c r="W41" s="442">
        <f>AU72</f>
        <v>0</v>
      </c>
      <c r="X41" s="442">
        <f t="shared" si="18"/>
        <v>0</v>
      </c>
      <c r="Y41" s="442">
        <f t="shared" si="18"/>
        <v>0</v>
      </c>
      <c r="Z41" s="855"/>
      <c r="AA41" s="855"/>
      <c r="AB41" s="45" t="str">
        <f t="shared" si="16"/>
        <v>Resolução ANEEL Nº 2.289 de 22 de Agosto de 2017</v>
      </c>
      <c r="AC41" s="25"/>
      <c r="AD41" s="25"/>
      <c r="AE41" s="25"/>
      <c r="AI41" s="25"/>
      <c r="AJ41" s="25"/>
      <c r="AK41" s="839"/>
      <c r="AL41" s="449">
        <f t="shared" si="17"/>
        <v>3</v>
      </c>
      <c r="AM41" s="51">
        <f>AM37</f>
        <v>2</v>
      </c>
      <c r="AN41" s="53">
        <v>12</v>
      </c>
      <c r="AO41" s="834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2"/>
        <v>0</v>
      </c>
      <c r="AX41" s="439">
        <f t="shared" si="13"/>
        <v>0</v>
      </c>
    </row>
    <row r="42" spans="1:50" x14ac:dyDescent="0.3">
      <c r="B42" s="851" t="s">
        <v>168</v>
      </c>
      <c r="C42" s="852"/>
      <c r="D42" s="852"/>
      <c r="E42" s="852"/>
      <c r="F42" s="853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6"/>
      <c r="U42" s="52" t="s">
        <v>180</v>
      </c>
      <c r="V42" s="442">
        <f>AS73</f>
        <v>0</v>
      </c>
      <c r="W42" s="442">
        <f>AU73</f>
        <v>0</v>
      </c>
      <c r="X42" s="442">
        <f t="shared" si="18"/>
        <v>0</v>
      </c>
      <c r="Y42" s="442">
        <f t="shared" si="18"/>
        <v>0</v>
      </c>
      <c r="Z42" s="855"/>
      <c r="AA42" s="855"/>
      <c r="AB42" s="45" t="str">
        <f>AB41</f>
        <v>Resolução ANEEL Nº 2.289 de 22 de Agosto de 2017</v>
      </c>
      <c r="AC42" s="25"/>
      <c r="AD42" s="25"/>
      <c r="AE42" s="25"/>
      <c r="AI42" s="25"/>
      <c r="AJ42" s="25"/>
      <c r="AK42" s="839"/>
      <c r="AL42" s="449">
        <f>AL38</f>
        <v>3</v>
      </c>
      <c r="AM42" s="48">
        <v>3</v>
      </c>
      <c r="AN42" s="53">
        <v>2</v>
      </c>
      <c r="AO42" s="833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3"/>
        <v>0</v>
      </c>
    </row>
    <row r="43" spans="1:50" x14ac:dyDescent="0.3">
      <c r="B43" s="851" t="s">
        <v>166</v>
      </c>
      <c r="C43" s="852"/>
      <c r="D43" s="852"/>
      <c r="E43" s="852"/>
      <c r="F43" s="853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6"/>
      <c r="U43" s="52" t="s">
        <v>151</v>
      </c>
      <c r="V43" s="442">
        <f>AS74</f>
        <v>0</v>
      </c>
      <c r="W43" s="442">
        <f>AU74</f>
        <v>0</v>
      </c>
      <c r="X43" s="442">
        <f t="shared" si="18"/>
        <v>0</v>
      </c>
      <c r="Y43" s="442">
        <f t="shared" si="18"/>
        <v>0</v>
      </c>
      <c r="Z43" s="855"/>
      <c r="AA43" s="855"/>
      <c r="AB43" s="45" t="str">
        <f t="shared" si="16"/>
        <v>Resolução ANEEL Nº 2.289 de 22 de Agosto de 2017</v>
      </c>
      <c r="AC43" s="25"/>
      <c r="AD43" s="25"/>
      <c r="AE43" s="25"/>
      <c r="AI43" s="25"/>
      <c r="AJ43" s="25"/>
      <c r="AK43" s="839"/>
      <c r="AL43" s="449">
        <f>AL38</f>
        <v>3</v>
      </c>
      <c r="AM43" s="51">
        <f>AM42</f>
        <v>3</v>
      </c>
      <c r="AN43" s="53">
        <v>3</v>
      </c>
      <c r="AO43" s="835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2"/>
        <v>0</v>
      </c>
      <c r="AX43" s="439">
        <f t="shared" si="13"/>
        <v>0</v>
      </c>
    </row>
    <row r="44" spans="1:50" x14ac:dyDescent="0.3">
      <c r="B44" s="851" t="s">
        <v>161</v>
      </c>
      <c r="C44" s="852"/>
      <c r="D44" s="852"/>
      <c r="E44" s="852"/>
      <c r="F44" s="853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7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6"/>
      <c r="AA44" s="856"/>
      <c r="AB44" s="45" t="str">
        <f t="shared" si="16"/>
        <v>Resolução ANEEL Nº 2.289 de 22 de Agosto de 2017</v>
      </c>
      <c r="AC44" s="25"/>
      <c r="AD44" s="25"/>
      <c r="AE44" s="25"/>
      <c r="AI44" s="25"/>
      <c r="AJ44" s="25"/>
      <c r="AK44" s="839"/>
      <c r="AL44" s="449">
        <f t="shared" ref="AL44:AM54" si="19">AL43</f>
        <v>3</v>
      </c>
      <c r="AM44" s="51">
        <f>AM42</f>
        <v>3</v>
      </c>
      <c r="AN44" s="53">
        <v>4</v>
      </c>
      <c r="AO44" s="835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2"/>
        <v>0</v>
      </c>
      <c r="AX44" s="439">
        <f t="shared" si="13"/>
        <v>0</v>
      </c>
    </row>
    <row r="45" spans="1:50" x14ac:dyDescent="0.3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5">
        <v>2018</v>
      </c>
      <c r="U45" s="44" t="s">
        <v>162</v>
      </c>
      <c r="V45" s="441">
        <f t="shared" ref="V45:W49" si="20">AQ84</f>
        <v>0</v>
      </c>
      <c r="W45" s="441">
        <f t="shared" si="20"/>
        <v>0</v>
      </c>
      <c r="X45" s="441">
        <f t="shared" ref="X45:Y49" si="21">AW84</f>
        <v>0</v>
      </c>
      <c r="Y45" s="441">
        <f t="shared" si="21"/>
        <v>0</v>
      </c>
      <c r="Z45" s="854"/>
      <c r="AA45" s="854"/>
      <c r="AB45" s="45" t="s">
        <v>1111</v>
      </c>
      <c r="AC45" s="25"/>
      <c r="AD45" s="25"/>
      <c r="AE45" s="25"/>
      <c r="AI45" s="25"/>
      <c r="AJ45" s="25"/>
      <c r="AK45" s="839"/>
      <c r="AL45" s="449">
        <f t="shared" si="19"/>
        <v>3</v>
      </c>
      <c r="AM45" s="51">
        <f t="shared" si="19"/>
        <v>3</v>
      </c>
      <c r="AN45" s="53">
        <v>5</v>
      </c>
      <c r="AO45" s="835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2"/>
        <v>0</v>
      </c>
      <c r="AX45" s="439">
        <f t="shared" si="13"/>
        <v>0</v>
      </c>
    </row>
    <row r="46" spans="1:50" x14ac:dyDescent="0.3">
      <c r="B46" s="848" t="s">
        <v>905</v>
      </c>
      <c r="C46" s="849"/>
      <c r="D46" s="849"/>
      <c r="E46" s="849"/>
      <c r="F46" s="850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6"/>
      <c r="U46" s="44" t="s">
        <v>123</v>
      </c>
      <c r="V46" s="441">
        <f t="shared" si="20"/>
        <v>0</v>
      </c>
      <c r="W46" s="441">
        <f t="shared" si="20"/>
        <v>0</v>
      </c>
      <c r="X46" s="441">
        <f t="shared" si="21"/>
        <v>0</v>
      </c>
      <c r="Y46" s="441">
        <f t="shared" si="21"/>
        <v>0</v>
      </c>
      <c r="Z46" s="855"/>
      <c r="AA46" s="855"/>
      <c r="AB46" s="45" t="str">
        <f>AB45</f>
        <v>Resolução ANEEL Nº 2.438 de 21 de Agosto de 2018</v>
      </c>
      <c r="AC46" s="25"/>
      <c r="AD46" s="25"/>
      <c r="AE46" s="25"/>
      <c r="AI46" s="25"/>
      <c r="AJ46" s="25"/>
      <c r="AK46" s="839"/>
      <c r="AL46" s="449">
        <f t="shared" si="19"/>
        <v>3</v>
      </c>
      <c r="AM46" s="56">
        <f t="shared" si="19"/>
        <v>3</v>
      </c>
      <c r="AN46" s="53">
        <v>6</v>
      </c>
      <c r="AO46" s="834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2"/>
        <v>0</v>
      </c>
      <c r="AX46" s="439">
        <f t="shared" si="13"/>
        <v>0</v>
      </c>
    </row>
    <row r="47" spans="1:50" x14ac:dyDescent="0.3">
      <c r="A47" s="24">
        <v>1</v>
      </c>
      <c r="B47" s="851" t="s">
        <v>906</v>
      </c>
      <c r="C47" s="852"/>
      <c r="D47" s="852"/>
      <c r="E47" s="852"/>
      <c r="F47" s="853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6"/>
      <c r="U47" s="44" t="s">
        <v>122</v>
      </c>
      <c r="V47" s="441">
        <f t="shared" si="20"/>
        <v>0</v>
      </c>
      <c r="W47" s="441">
        <f t="shared" si="20"/>
        <v>0</v>
      </c>
      <c r="X47" s="441">
        <f t="shared" si="21"/>
        <v>0</v>
      </c>
      <c r="Y47" s="441">
        <f t="shared" si="21"/>
        <v>0</v>
      </c>
      <c r="Z47" s="855"/>
      <c r="AA47" s="855"/>
      <c r="AB47" s="45" t="str">
        <f>AB46</f>
        <v>Resolução ANEEL Nº 2.438 de 21 de Agosto de 2018</v>
      </c>
      <c r="AC47" s="25"/>
      <c r="AD47" s="25"/>
      <c r="AE47" s="25"/>
      <c r="AI47" s="25"/>
      <c r="AJ47" s="25"/>
      <c r="AK47" s="839"/>
      <c r="AL47" s="449">
        <f t="shared" si="19"/>
        <v>3</v>
      </c>
      <c r="AM47" s="51">
        <v>4</v>
      </c>
      <c r="AN47" s="49">
        <v>5</v>
      </c>
      <c r="AO47" s="833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2"/>
        <v>0</v>
      </c>
      <c r="AX47" s="439">
        <f t="shared" si="13"/>
        <v>0</v>
      </c>
    </row>
    <row r="48" spans="1:50" x14ac:dyDescent="0.3">
      <c r="A48" s="24">
        <v>2</v>
      </c>
      <c r="B48" s="851" t="s">
        <v>1114</v>
      </c>
      <c r="C48" s="852"/>
      <c r="D48" s="852"/>
      <c r="E48" s="852"/>
      <c r="F48" s="853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6"/>
      <c r="U48" s="44" t="s">
        <v>121</v>
      </c>
      <c r="V48" s="441">
        <f t="shared" si="20"/>
        <v>0</v>
      </c>
      <c r="W48" s="441">
        <f t="shared" si="20"/>
        <v>0</v>
      </c>
      <c r="X48" s="441">
        <f t="shared" si="21"/>
        <v>0</v>
      </c>
      <c r="Y48" s="441">
        <f t="shared" si="21"/>
        <v>0</v>
      </c>
      <c r="Z48" s="855"/>
      <c r="AA48" s="855"/>
      <c r="AB48" s="45" t="str">
        <f t="shared" si="16"/>
        <v>Resolução ANEEL Nº 2.438 de 21 de Agosto de 2018</v>
      </c>
      <c r="AC48" s="25"/>
      <c r="AD48" s="25"/>
      <c r="AE48" s="25"/>
      <c r="AI48" s="25"/>
      <c r="AJ48" s="25"/>
      <c r="AK48" s="839"/>
      <c r="AL48" s="449">
        <f t="shared" si="19"/>
        <v>3</v>
      </c>
      <c r="AM48" s="56">
        <v>4</v>
      </c>
      <c r="AN48" s="49">
        <v>6</v>
      </c>
      <c r="AO48" s="834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2"/>
        <v>0</v>
      </c>
      <c r="AX48" s="439">
        <f t="shared" si="13"/>
        <v>0</v>
      </c>
    </row>
    <row r="49" spans="1:50" x14ac:dyDescent="0.3">
      <c r="A49" s="24">
        <v>3</v>
      </c>
      <c r="B49" s="851" t="s">
        <v>1115</v>
      </c>
      <c r="C49" s="852"/>
      <c r="D49" s="852"/>
      <c r="E49" s="852"/>
      <c r="F49" s="853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6"/>
      <c r="U49" s="44" t="s">
        <v>63</v>
      </c>
      <c r="V49" s="441">
        <f t="shared" si="20"/>
        <v>68.16</v>
      </c>
      <c r="W49" s="441">
        <f t="shared" si="20"/>
        <v>22.83</v>
      </c>
      <c r="X49" s="441">
        <f t="shared" si="21"/>
        <v>484.13</v>
      </c>
      <c r="Y49" s="441">
        <f t="shared" si="21"/>
        <v>319.63</v>
      </c>
      <c r="Z49" s="855"/>
      <c r="AA49" s="855"/>
      <c r="AB49" s="45" t="str">
        <f t="shared" si="16"/>
        <v>Resolução ANEEL Nº 2.438 de 21 de Agosto de 2018</v>
      </c>
      <c r="AC49" s="25"/>
      <c r="AD49" s="25"/>
      <c r="AE49" s="25"/>
      <c r="AI49" s="25"/>
      <c r="AJ49" s="25"/>
      <c r="AK49" s="839"/>
      <c r="AL49" s="449">
        <f t="shared" si="19"/>
        <v>3</v>
      </c>
      <c r="AM49" s="51">
        <v>5</v>
      </c>
      <c r="AN49" s="49">
        <v>7</v>
      </c>
      <c r="AO49" s="833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2"/>
        <v>0</v>
      </c>
      <c r="AX49" s="439">
        <f t="shared" si="13"/>
        <v>0</v>
      </c>
    </row>
    <row r="50" spans="1:50" x14ac:dyDescent="0.3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6"/>
      <c r="U50" s="52" t="s">
        <v>64</v>
      </c>
      <c r="V50" s="442">
        <f>AS91</f>
        <v>971.1</v>
      </c>
      <c r="W50" s="442">
        <f>AU91</f>
        <v>261.83999999999997</v>
      </c>
      <c r="X50" s="442">
        <f t="shared" ref="X50:Y54" si="22">AW91</f>
        <v>1402.7</v>
      </c>
      <c r="Y50" s="442">
        <f t="shared" si="22"/>
        <v>528.94000000000005</v>
      </c>
      <c r="Z50" s="855"/>
      <c r="AA50" s="855"/>
      <c r="AB50" s="45" t="str">
        <f t="shared" si="16"/>
        <v>Resolução ANEEL Nº 2.438 de 21 de Agosto de 2018</v>
      </c>
      <c r="AC50" s="25"/>
      <c r="AD50" s="25"/>
      <c r="AE50" s="25"/>
      <c r="AI50" s="25"/>
      <c r="AJ50" s="25"/>
      <c r="AK50" s="839"/>
      <c r="AL50" s="449">
        <f t="shared" si="19"/>
        <v>3</v>
      </c>
      <c r="AM50" s="51">
        <v>5</v>
      </c>
      <c r="AN50" s="49">
        <v>8</v>
      </c>
      <c r="AO50" s="835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2"/>
        <v>0</v>
      </c>
      <c r="AX50" s="439">
        <f t="shared" si="13"/>
        <v>0</v>
      </c>
    </row>
    <row r="51" spans="1:50" x14ac:dyDescent="0.3">
      <c r="B51" s="844" t="s">
        <v>880</v>
      </c>
      <c r="C51" s="844"/>
      <c r="D51" s="844"/>
      <c r="E51" s="844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6"/>
      <c r="U51" s="52" t="s">
        <v>150</v>
      </c>
      <c r="V51" s="442">
        <f>AS92</f>
        <v>0</v>
      </c>
      <c r="W51" s="442">
        <f>AU92</f>
        <v>0</v>
      </c>
      <c r="X51" s="442">
        <f t="shared" si="22"/>
        <v>0</v>
      </c>
      <c r="Y51" s="442">
        <f t="shared" si="22"/>
        <v>0</v>
      </c>
      <c r="Z51" s="855"/>
      <c r="AA51" s="855"/>
      <c r="AB51" s="45" t="str">
        <f t="shared" si="16"/>
        <v>Resolução ANEEL Nº 2.438 de 21 de Agosto de 2018</v>
      </c>
      <c r="AC51" s="25"/>
      <c r="AD51" s="25"/>
      <c r="AE51" s="25"/>
      <c r="AI51" s="25"/>
      <c r="AJ51" s="25"/>
      <c r="AK51" s="839"/>
      <c r="AL51" s="449">
        <f t="shared" si="19"/>
        <v>3</v>
      </c>
      <c r="AM51" s="51">
        <v>5</v>
      </c>
      <c r="AN51" s="49">
        <v>9</v>
      </c>
      <c r="AO51" s="835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2"/>
        <v>0</v>
      </c>
      <c r="AX51" s="439">
        <f t="shared" si="13"/>
        <v>0</v>
      </c>
    </row>
    <row r="52" spans="1:50" x14ac:dyDescent="0.3">
      <c r="B52" s="844" t="s">
        <v>881</v>
      </c>
      <c r="C52" s="844"/>
      <c r="D52" s="844"/>
      <c r="E52" s="844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6"/>
      <c r="U52" s="52" t="s">
        <v>179</v>
      </c>
      <c r="V52" s="442">
        <f>AS93</f>
        <v>0</v>
      </c>
      <c r="W52" s="442">
        <f>AU93</f>
        <v>0</v>
      </c>
      <c r="X52" s="442">
        <f t="shared" si="22"/>
        <v>0</v>
      </c>
      <c r="Y52" s="442">
        <f t="shared" si="22"/>
        <v>0</v>
      </c>
      <c r="Z52" s="855"/>
      <c r="AA52" s="855"/>
      <c r="AB52" s="45" t="str">
        <f>AB51</f>
        <v>Resolução ANEEL Nº 2.438 de 21 de Agosto de 2018</v>
      </c>
      <c r="AC52" s="25"/>
      <c r="AD52" s="25"/>
      <c r="AE52" s="25"/>
      <c r="AI52" s="25"/>
      <c r="AJ52" s="25"/>
      <c r="AK52" s="839"/>
      <c r="AL52" s="449">
        <f>AL51</f>
        <v>3</v>
      </c>
      <c r="AM52" s="51">
        <v>5</v>
      </c>
      <c r="AN52" s="49">
        <v>10</v>
      </c>
      <c r="AO52" s="835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2"/>
        <v>0</v>
      </c>
      <c r="AX52" s="439">
        <f t="shared" si="13"/>
        <v>0</v>
      </c>
    </row>
    <row r="53" spans="1:50" x14ac:dyDescent="0.3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6"/>
      <c r="U53" s="52" t="s">
        <v>180</v>
      </c>
      <c r="V53" s="442">
        <f>AS94</f>
        <v>0</v>
      </c>
      <c r="W53" s="442">
        <f>AU94</f>
        <v>0</v>
      </c>
      <c r="X53" s="442">
        <f t="shared" si="22"/>
        <v>0</v>
      </c>
      <c r="Y53" s="442">
        <f t="shared" si="22"/>
        <v>0</v>
      </c>
      <c r="Z53" s="855"/>
      <c r="AA53" s="855"/>
      <c r="AB53" s="45" t="str">
        <f t="shared" si="16"/>
        <v>Resolução ANEEL Nº 2.438 de 21 de Agosto de 2018</v>
      </c>
      <c r="AC53" s="25"/>
      <c r="AD53" s="25"/>
      <c r="AE53" s="25"/>
      <c r="AI53" s="25"/>
      <c r="AJ53" s="25"/>
      <c r="AK53" s="839"/>
      <c r="AL53" s="449">
        <f t="shared" si="19"/>
        <v>3</v>
      </c>
      <c r="AM53" s="51">
        <v>5</v>
      </c>
      <c r="AN53" s="49">
        <v>11</v>
      </c>
      <c r="AO53" s="835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2"/>
        <v>0</v>
      </c>
      <c r="AX53" s="439">
        <f t="shared" si="13"/>
        <v>0</v>
      </c>
    </row>
    <row r="54" spans="1:50" ht="14.4" x14ac:dyDescent="0.3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6"/>
      <c r="U54" s="52" t="s">
        <v>151</v>
      </c>
      <c r="V54" s="442">
        <f>AS95</f>
        <v>1000.17</v>
      </c>
      <c r="W54" s="442">
        <f>AU95</f>
        <v>267.66000000000003</v>
      </c>
      <c r="X54" s="442">
        <f t="shared" si="22"/>
        <v>1431.77</v>
      </c>
      <c r="Y54" s="442">
        <f t="shared" si="22"/>
        <v>534.76</v>
      </c>
      <c r="Z54" s="855"/>
      <c r="AA54" s="855"/>
      <c r="AB54" s="45" t="str">
        <f t="shared" si="16"/>
        <v>Resolução ANEEL Nº 2.438 de 21 de Agosto de 2018</v>
      </c>
      <c r="AC54" s="25"/>
      <c r="AD54" s="25"/>
      <c r="AE54" s="25"/>
      <c r="AI54" s="25"/>
      <c r="AJ54" s="25"/>
      <c r="AK54" s="843"/>
      <c r="AL54" s="450">
        <f t="shared" si="19"/>
        <v>3</v>
      </c>
      <c r="AM54" s="56">
        <v>5</v>
      </c>
      <c r="AN54" s="49">
        <v>12</v>
      </c>
      <c r="AO54" s="834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2"/>
        <v>0</v>
      </c>
      <c r="AX54" s="24">
        <f t="shared" si="13"/>
        <v>0</v>
      </c>
    </row>
    <row r="55" spans="1:50" ht="14.4" x14ac:dyDescent="0.3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7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6"/>
      <c r="AA55" s="856"/>
      <c r="AB55" s="45" t="str">
        <f t="shared" si="16"/>
        <v>Resolução ANEEL Nº 2.438 de 21 de Agosto de 2018</v>
      </c>
      <c r="AC55" s="25"/>
      <c r="AD55" s="25"/>
      <c r="AE55" s="25"/>
      <c r="AI55" s="25"/>
      <c r="AJ55" s="25"/>
      <c r="AK55" s="838">
        <v>2017</v>
      </c>
      <c r="AL55" s="448">
        <v>4</v>
      </c>
      <c r="AM55" s="48">
        <v>2</v>
      </c>
      <c r="AN55" s="49">
        <v>5</v>
      </c>
      <c r="AO55" s="833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2"/>
        <v>0</v>
      </c>
      <c r="AX55" s="439">
        <f t="shared" si="13"/>
        <v>0</v>
      </c>
    </row>
    <row r="56" spans="1:50" x14ac:dyDescent="0.3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5">
        <v>2019</v>
      </c>
      <c r="U56" s="44" t="s">
        <v>162</v>
      </c>
      <c r="V56" s="441">
        <f t="shared" ref="V56:W60" si="23">AQ105</f>
        <v>0</v>
      </c>
      <c r="W56" s="441">
        <f t="shared" si="23"/>
        <v>0</v>
      </c>
      <c r="X56" s="441">
        <f t="shared" ref="X56:Y60" si="24">AW105</f>
        <v>0</v>
      </c>
      <c r="Y56" s="441">
        <f t="shared" si="24"/>
        <v>0</v>
      </c>
      <c r="Z56" s="854">
        <v>42589</v>
      </c>
      <c r="AA56" s="854">
        <v>42953</v>
      </c>
      <c r="AB56" s="45" t="s">
        <v>1112</v>
      </c>
      <c r="AC56" s="25"/>
      <c r="AD56" s="25"/>
      <c r="AE56" s="25"/>
      <c r="AI56" s="25"/>
      <c r="AJ56" s="25"/>
      <c r="AK56" s="839"/>
      <c r="AL56" s="449">
        <f t="shared" ref="AL56:AM62" si="25">AL55</f>
        <v>4</v>
      </c>
      <c r="AM56" s="51">
        <f t="shared" si="25"/>
        <v>2</v>
      </c>
      <c r="AN56" s="49">
        <v>6</v>
      </c>
      <c r="AO56" s="835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2"/>
        <v>0</v>
      </c>
      <c r="AX56" s="439">
        <f t="shared" si="13"/>
        <v>0</v>
      </c>
    </row>
    <row r="57" spans="1:50" x14ac:dyDescent="0.3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6"/>
      <c r="U57" s="44" t="s">
        <v>123</v>
      </c>
      <c r="V57" s="441">
        <f t="shared" si="23"/>
        <v>0</v>
      </c>
      <c r="W57" s="441">
        <f t="shared" si="23"/>
        <v>0</v>
      </c>
      <c r="X57" s="441">
        <f t="shared" si="24"/>
        <v>0</v>
      </c>
      <c r="Y57" s="441">
        <f t="shared" si="24"/>
        <v>0</v>
      </c>
      <c r="Z57" s="865"/>
      <c r="AA57" s="865"/>
      <c r="AB57" s="45" t="str">
        <f t="shared" ref="AB57:AB66" si="26">AB56</f>
        <v>Resolução ANEEL Nº 2.540 de 30 de Abril de 2019</v>
      </c>
      <c r="AC57" s="25"/>
      <c r="AD57" s="25"/>
      <c r="AE57" s="25"/>
      <c r="AI57" s="25"/>
      <c r="AJ57" s="25"/>
      <c r="AK57" s="839"/>
      <c r="AL57" s="449">
        <f t="shared" si="25"/>
        <v>4</v>
      </c>
      <c r="AM57" s="51">
        <f>AM55</f>
        <v>2</v>
      </c>
      <c r="AN57" s="49">
        <v>7</v>
      </c>
      <c r="AO57" s="835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2"/>
        <v>0</v>
      </c>
      <c r="AX57" s="439">
        <f t="shared" si="13"/>
        <v>0</v>
      </c>
    </row>
    <row r="58" spans="1:50" x14ac:dyDescent="0.3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6"/>
      <c r="U58" s="44" t="s">
        <v>122</v>
      </c>
      <c r="V58" s="441">
        <f t="shared" si="23"/>
        <v>0</v>
      </c>
      <c r="W58" s="441">
        <f t="shared" si="23"/>
        <v>0</v>
      </c>
      <c r="X58" s="441">
        <f t="shared" si="24"/>
        <v>0</v>
      </c>
      <c r="Y58" s="441">
        <f t="shared" si="24"/>
        <v>0</v>
      </c>
      <c r="Z58" s="865"/>
      <c r="AA58" s="865"/>
      <c r="AB58" s="45" t="str">
        <f t="shared" si="26"/>
        <v>Resolução ANEEL Nº 2.540 de 30 de Abril de 2019</v>
      </c>
      <c r="AC58" s="25"/>
      <c r="AD58" s="25"/>
      <c r="AE58" s="25"/>
      <c r="AI58" s="25"/>
      <c r="AJ58" s="25"/>
      <c r="AK58" s="839"/>
      <c r="AL58" s="449">
        <f t="shared" si="25"/>
        <v>4</v>
      </c>
      <c r="AM58" s="51">
        <f>AM55</f>
        <v>2</v>
      </c>
      <c r="AN58" s="49">
        <v>8</v>
      </c>
      <c r="AO58" s="835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2"/>
        <v>0</v>
      </c>
      <c r="AX58" s="439">
        <f t="shared" si="13"/>
        <v>0</v>
      </c>
    </row>
    <row r="59" spans="1:50" x14ac:dyDescent="0.3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6"/>
      <c r="U59" s="44" t="s">
        <v>121</v>
      </c>
      <c r="V59" s="441">
        <f t="shared" si="23"/>
        <v>0</v>
      </c>
      <c r="W59" s="441">
        <f t="shared" si="23"/>
        <v>0</v>
      </c>
      <c r="X59" s="441">
        <f t="shared" si="24"/>
        <v>0</v>
      </c>
      <c r="Y59" s="441">
        <f t="shared" si="24"/>
        <v>0</v>
      </c>
      <c r="Z59" s="865"/>
      <c r="AA59" s="865"/>
      <c r="AB59" s="45" t="str">
        <f t="shared" si="26"/>
        <v>Resolução ANEEL Nº 2.540 de 30 de Abril de 2019</v>
      </c>
      <c r="AC59" s="25"/>
      <c r="AD59" s="25"/>
      <c r="AE59" s="25"/>
      <c r="AI59" s="25"/>
      <c r="AJ59" s="25"/>
      <c r="AK59" s="839"/>
      <c r="AL59" s="449">
        <f t="shared" si="25"/>
        <v>4</v>
      </c>
      <c r="AM59" s="51">
        <f>AM55</f>
        <v>2</v>
      </c>
      <c r="AN59" s="49">
        <v>9</v>
      </c>
      <c r="AO59" s="835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2"/>
        <v>0</v>
      </c>
      <c r="AX59" s="439">
        <f t="shared" si="13"/>
        <v>0</v>
      </c>
    </row>
    <row r="60" spans="1:50" x14ac:dyDescent="0.3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6"/>
      <c r="U60" s="44" t="s">
        <v>63</v>
      </c>
      <c r="V60" s="441">
        <f t="shared" si="23"/>
        <v>43.52</v>
      </c>
      <c r="W60" s="441">
        <f t="shared" si="23"/>
        <v>15.87</v>
      </c>
      <c r="X60" s="441">
        <f t="shared" si="24"/>
        <v>432.26</v>
      </c>
      <c r="Y60" s="441">
        <f t="shared" si="24"/>
        <v>287.58999999999997</v>
      </c>
      <c r="Z60" s="865"/>
      <c r="AA60" s="865"/>
      <c r="AB60" s="45" t="str">
        <f t="shared" si="26"/>
        <v>Resolução ANEEL Nº 2.540 de 30 de Abril de 2019</v>
      </c>
      <c r="AC60" s="25"/>
      <c r="AD60" s="25"/>
      <c r="AE60" s="25"/>
      <c r="AI60" s="25"/>
      <c r="AJ60" s="25"/>
      <c r="AK60" s="839"/>
      <c r="AL60" s="449">
        <f t="shared" si="25"/>
        <v>4</v>
      </c>
      <c r="AM60" s="51">
        <f>AM56</f>
        <v>2</v>
      </c>
      <c r="AN60" s="53">
        <v>10</v>
      </c>
      <c r="AO60" s="835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2"/>
        <v>0</v>
      </c>
      <c r="AX60" s="439">
        <f t="shared" si="13"/>
        <v>0</v>
      </c>
    </row>
    <row r="61" spans="1:50" x14ac:dyDescent="0.3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6"/>
      <c r="U61" s="52" t="s">
        <v>64</v>
      </c>
      <c r="V61" s="442">
        <f>AS112</f>
        <v>759.85</v>
      </c>
      <c r="W61" s="442">
        <f>AU112</f>
        <v>233.24</v>
      </c>
      <c r="X61" s="442">
        <f t="shared" ref="X61:Y65" si="27">AW112</f>
        <v>1123.5900000000001</v>
      </c>
      <c r="Y61" s="442">
        <f t="shared" si="27"/>
        <v>452.31</v>
      </c>
      <c r="Z61" s="865"/>
      <c r="AA61" s="865"/>
      <c r="AB61" s="45" t="str">
        <f t="shared" si="26"/>
        <v>Resolução ANEEL Nº 2.540 de 30 de Abril de 2019</v>
      </c>
      <c r="AC61" s="25"/>
      <c r="AD61" s="25"/>
      <c r="AE61" s="25"/>
      <c r="AI61" s="25"/>
      <c r="AJ61" s="25"/>
      <c r="AK61" s="839"/>
      <c r="AL61" s="449">
        <f t="shared" si="25"/>
        <v>4</v>
      </c>
      <c r="AM61" s="51">
        <f>AM57</f>
        <v>2</v>
      </c>
      <c r="AN61" s="53">
        <v>11</v>
      </c>
      <c r="AO61" s="835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2"/>
        <v>0</v>
      </c>
      <c r="AX61" s="439">
        <f t="shared" si="13"/>
        <v>0</v>
      </c>
    </row>
    <row r="62" spans="1:50" x14ac:dyDescent="0.3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6"/>
      <c r="U62" s="52" t="s">
        <v>150</v>
      </c>
      <c r="V62" s="442">
        <f>AS113</f>
        <v>0</v>
      </c>
      <c r="W62" s="442">
        <f>AU113</f>
        <v>0</v>
      </c>
      <c r="X62" s="442">
        <f t="shared" si="27"/>
        <v>0</v>
      </c>
      <c r="Y62" s="442">
        <f t="shared" si="27"/>
        <v>0</v>
      </c>
      <c r="Z62" s="865"/>
      <c r="AA62" s="865"/>
      <c r="AB62" s="45" t="str">
        <f t="shared" si="26"/>
        <v>Resolução ANEEL Nº 2.540 de 30 de Abril de 2019</v>
      </c>
      <c r="AC62" s="25"/>
      <c r="AD62" s="25"/>
      <c r="AE62" s="25"/>
      <c r="AI62" s="25"/>
      <c r="AJ62" s="25"/>
      <c r="AK62" s="839"/>
      <c r="AL62" s="449">
        <f t="shared" si="25"/>
        <v>4</v>
      </c>
      <c r="AM62" s="51">
        <f>AM58</f>
        <v>2</v>
      </c>
      <c r="AN62" s="53">
        <v>12</v>
      </c>
      <c r="AO62" s="834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2"/>
        <v>0</v>
      </c>
      <c r="AX62" s="439">
        <f t="shared" si="13"/>
        <v>0</v>
      </c>
    </row>
    <row r="63" spans="1:50" x14ac:dyDescent="0.3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6"/>
      <c r="U63" s="52" t="s">
        <v>179</v>
      </c>
      <c r="V63" s="442">
        <f>AS114</f>
        <v>0</v>
      </c>
      <c r="W63" s="442">
        <f>AU114</f>
        <v>0</v>
      </c>
      <c r="X63" s="442">
        <f t="shared" si="27"/>
        <v>0</v>
      </c>
      <c r="Y63" s="442">
        <f t="shared" si="27"/>
        <v>0</v>
      </c>
      <c r="Z63" s="865"/>
      <c r="AA63" s="865"/>
      <c r="AB63" s="45" t="str">
        <f t="shared" si="26"/>
        <v>Resolução ANEEL Nº 2.540 de 30 de Abril de 2019</v>
      </c>
      <c r="AC63" s="25"/>
      <c r="AD63" s="25"/>
      <c r="AE63" s="25"/>
      <c r="AI63" s="25"/>
      <c r="AJ63" s="25"/>
      <c r="AK63" s="839"/>
      <c r="AL63" s="449">
        <f>AL59</f>
        <v>4</v>
      </c>
      <c r="AM63" s="48">
        <v>3</v>
      </c>
      <c r="AN63" s="53">
        <v>2</v>
      </c>
      <c r="AO63" s="833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3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6"/>
      <c r="U64" s="52" t="s">
        <v>180</v>
      </c>
      <c r="V64" s="442">
        <f>AS115</f>
        <v>0</v>
      </c>
      <c r="W64" s="442">
        <f>AU115</f>
        <v>0</v>
      </c>
      <c r="X64" s="442">
        <f t="shared" si="27"/>
        <v>0</v>
      </c>
      <c r="Y64" s="442">
        <f t="shared" si="27"/>
        <v>0</v>
      </c>
      <c r="Z64" s="865"/>
      <c r="AA64" s="865"/>
      <c r="AB64" s="45" t="str">
        <f t="shared" si="26"/>
        <v>Resolução ANEEL Nº 2.540 de 30 de Abril de 2019</v>
      </c>
      <c r="AC64" s="25"/>
      <c r="AD64" s="25"/>
      <c r="AE64" s="25"/>
      <c r="AI64" s="25"/>
      <c r="AJ64" s="25"/>
      <c r="AK64" s="839"/>
      <c r="AL64" s="449">
        <f>AL59</f>
        <v>4</v>
      </c>
      <c r="AM64" s="51">
        <f>AM63</f>
        <v>3</v>
      </c>
      <c r="AN64" s="53">
        <v>3</v>
      </c>
      <c r="AO64" s="835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3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6"/>
      <c r="U65" s="52" t="s">
        <v>151</v>
      </c>
      <c r="V65" s="442">
        <f>AS116</f>
        <v>749.73</v>
      </c>
      <c r="W65" s="442">
        <f>AU116</f>
        <v>231.22</v>
      </c>
      <c r="X65" s="442">
        <f t="shared" si="27"/>
        <v>1113.47</v>
      </c>
      <c r="Y65" s="442">
        <f t="shared" si="27"/>
        <v>450.28999999999996</v>
      </c>
      <c r="Z65" s="865"/>
      <c r="AA65" s="865"/>
      <c r="AB65" s="45" t="str">
        <f t="shared" si="26"/>
        <v>Resolução ANEEL Nº 2.540 de 30 de Abril de 2019</v>
      </c>
      <c r="AC65" s="25"/>
      <c r="AD65" s="25"/>
      <c r="AE65" s="25"/>
      <c r="AI65" s="25"/>
      <c r="AJ65" s="25"/>
      <c r="AK65" s="839"/>
      <c r="AL65" s="449">
        <f t="shared" ref="AL65:AM75" si="28">AL64</f>
        <v>4</v>
      </c>
      <c r="AM65" s="51">
        <f>AM63</f>
        <v>3</v>
      </c>
      <c r="AN65" s="53">
        <v>4</v>
      </c>
      <c r="AO65" s="835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3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7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66"/>
      <c r="AA66" s="866"/>
      <c r="AB66" s="45" t="str">
        <f t="shared" si="26"/>
        <v>Resolução ANEEL Nº 2.540 de 30 de Abril de 2019</v>
      </c>
      <c r="AC66" s="25"/>
      <c r="AD66" s="25"/>
      <c r="AE66" s="25"/>
      <c r="AI66" s="25"/>
      <c r="AJ66" s="25"/>
      <c r="AK66" s="839"/>
      <c r="AL66" s="449">
        <f t="shared" si="28"/>
        <v>4</v>
      </c>
      <c r="AM66" s="51">
        <f t="shared" si="28"/>
        <v>3</v>
      </c>
      <c r="AN66" s="53">
        <v>5</v>
      </c>
      <c r="AO66" s="835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3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5">
        <v>2020</v>
      </c>
      <c r="U67" s="44" t="s">
        <v>162</v>
      </c>
      <c r="V67" s="437"/>
      <c r="W67" s="437"/>
      <c r="X67" s="437"/>
      <c r="Y67" s="437"/>
      <c r="Z67" s="854">
        <v>42954</v>
      </c>
      <c r="AA67" s="854">
        <v>43318</v>
      </c>
      <c r="AB67" s="45" t="s">
        <v>1116</v>
      </c>
      <c r="AC67" s="25"/>
      <c r="AD67" s="25"/>
      <c r="AE67" s="25"/>
      <c r="AI67" s="25"/>
      <c r="AJ67" s="25"/>
      <c r="AK67" s="839"/>
      <c r="AL67" s="449">
        <f t="shared" si="28"/>
        <v>4</v>
      </c>
      <c r="AM67" s="56">
        <f t="shared" si="28"/>
        <v>3</v>
      </c>
      <c r="AN67" s="53">
        <v>6</v>
      </c>
      <c r="AO67" s="834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3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6"/>
      <c r="U68" s="44" t="s">
        <v>123</v>
      </c>
      <c r="V68" s="437"/>
      <c r="W68" s="437"/>
      <c r="X68" s="437"/>
      <c r="Y68" s="437"/>
      <c r="Z68" s="855"/>
      <c r="AA68" s="855"/>
      <c r="AB68" s="45" t="str">
        <f>AB67</f>
        <v>Resolução ANEEL Nº 2.684 de 28 de Abril de 2020</v>
      </c>
      <c r="AC68" s="25"/>
      <c r="AD68" s="25"/>
      <c r="AE68" s="25"/>
      <c r="AI68" s="25"/>
      <c r="AJ68" s="25"/>
      <c r="AK68" s="839"/>
      <c r="AL68" s="449">
        <f t="shared" si="28"/>
        <v>4</v>
      </c>
      <c r="AM68" s="51">
        <v>4</v>
      </c>
      <c r="AN68" s="49">
        <v>5</v>
      </c>
      <c r="AO68" s="833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3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6"/>
      <c r="U69" s="44" t="s">
        <v>122</v>
      </c>
      <c r="V69" s="437"/>
      <c r="W69" s="437"/>
      <c r="X69" s="437"/>
      <c r="Y69" s="437"/>
      <c r="Z69" s="855"/>
      <c r="AA69" s="855"/>
      <c r="AB69" s="45" t="str">
        <f>AB68</f>
        <v>Resolução ANEEL Nº 2.684 de 28 de Abril de 2020</v>
      </c>
      <c r="AC69" s="25"/>
      <c r="AD69" s="25"/>
      <c r="AE69" s="25"/>
      <c r="AI69" s="25"/>
      <c r="AJ69" s="25"/>
      <c r="AK69" s="839"/>
      <c r="AL69" s="449">
        <f t="shared" si="28"/>
        <v>4</v>
      </c>
      <c r="AM69" s="56">
        <v>4</v>
      </c>
      <c r="AN69" s="49">
        <v>6</v>
      </c>
      <c r="AO69" s="834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3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6"/>
      <c r="U70" s="44" t="s">
        <v>121</v>
      </c>
      <c r="V70" s="437"/>
      <c r="W70" s="437"/>
      <c r="X70" s="437"/>
      <c r="Y70" s="437"/>
      <c r="Z70" s="855"/>
      <c r="AA70" s="855"/>
      <c r="AB70" s="45" t="str">
        <f t="shared" si="16"/>
        <v>Resolução ANEEL Nº 2.684 de 28 de Abril de 2020</v>
      </c>
      <c r="AC70" s="25"/>
      <c r="AD70" s="25"/>
      <c r="AE70" s="25"/>
      <c r="AI70" s="25"/>
      <c r="AJ70" s="25"/>
      <c r="AK70" s="839"/>
      <c r="AL70" s="449">
        <f t="shared" si="28"/>
        <v>4</v>
      </c>
      <c r="AM70" s="51">
        <v>5</v>
      </c>
      <c r="AN70" s="49">
        <v>7</v>
      </c>
      <c r="AO70" s="833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3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6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5"/>
      <c r="AA71" s="855"/>
      <c r="AB71" s="45" t="str">
        <f t="shared" si="16"/>
        <v>Resolução ANEEL Nº 2.684 de 28 de Abril de 2020</v>
      </c>
      <c r="AC71" s="25"/>
      <c r="AD71" s="25"/>
      <c r="AE71" s="25"/>
      <c r="AI71" s="25"/>
      <c r="AJ71" s="25"/>
      <c r="AK71" s="839"/>
      <c r="AL71" s="449">
        <f t="shared" si="28"/>
        <v>4</v>
      </c>
      <c r="AM71" s="51">
        <v>5</v>
      </c>
      <c r="AN71" s="49">
        <v>8</v>
      </c>
      <c r="AO71" s="835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3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6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5"/>
      <c r="AA72" s="855"/>
      <c r="AB72" s="45" t="str">
        <f t="shared" si="16"/>
        <v>Resolução ANEEL Nº 2.684 de 28 de Abril de 2020</v>
      </c>
      <c r="AC72" s="25"/>
      <c r="AD72" s="25"/>
      <c r="AE72" s="25"/>
      <c r="AI72" s="25"/>
      <c r="AJ72" s="25"/>
      <c r="AK72" s="839"/>
      <c r="AL72" s="449">
        <f t="shared" si="28"/>
        <v>4</v>
      </c>
      <c r="AM72" s="51">
        <v>5</v>
      </c>
      <c r="AN72" s="49">
        <v>9</v>
      </c>
      <c r="AO72" s="835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3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6"/>
      <c r="U73" s="52" t="s">
        <v>150</v>
      </c>
      <c r="V73" s="436"/>
      <c r="W73" s="436"/>
      <c r="X73" s="436"/>
      <c r="Y73" s="436"/>
      <c r="Z73" s="855"/>
      <c r="AA73" s="855"/>
      <c r="AB73" s="45" t="str">
        <f t="shared" si="16"/>
        <v>Resolução ANEEL Nº 2.684 de 28 de Abril de 2020</v>
      </c>
      <c r="AC73" s="25"/>
      <c r="AD73" s="25"/>
      <c r="AE73" s="25"/>
      <c r="AI73" s="25"/>
      <c r="AJ73" s="25"/>
      <c r="AK73" s="839"/>
      <c r="AL73" s="449">
        <f t="shared" si="28"/>
        <v>4</v>
      </c>
      <c r="AM73" s="51">
        <v>5</v>
      </c>
      <c r="AN73" s="49">
        <v>10</v>
      </c>
      <c r="AO73" s="835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3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6"/>
      <c r="U74" s="52" t="s">
        <v>179</v>
      </c>
      <c r="V74" s="436"/>
      <c r="W74" s="436"/>
      <c r="X74" s="436"/>
      <c r="Y74" s="436"/>
      <c r="Z74" s="855"/>
      <c r="AA74" s="855"/>
      <c r="AB74" s="45" t="str">
        <f t="shared" si="16"/>
        <v>Resolução ANEEL Nº 2.684 de 28 de Abril de 2020</v>
      </c>
      <c r="AC74" s="25"/>
      <c r="AD74" s="25"/>
      <c r="AE74" s="25"/>
      <c r="AI74" s="25"/>
      <c r="AJ74" s="25"/>
      <c r="AK74" s="839"/>
      <c r="AL74" s="449">
        <f t="shared" si="28"/>
        <v>4</v>
      </c>
      <c r="AM74" s="51">
        <v>5</v>
      </c>
      <c r="AN74" s="49">
        <v>11</v>
      </c>
      <c r="AO74" s="835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3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6"/>
      <c r="U75" s="52" t="s">
        <v>180</v>
      </c>
      <c r="V75" s="436"/>
      <c r="W75" s="436"/>
      <c r="X75" s="436"/>
      <c r="Y75" s="436"/>
      <c r="Z75" s="855"/>
      <c r="AA75" s="855"/>
      <c r="AB75" s="45" t="str">
        <f t="shared" si="16"/>
        <v>Resolução ANEEL Nº 2.684 de 28 de Abril de 2020</v>
      </c>
      <c r="AC75" s="25"/>
      <c r="AD75" s="25"/>
      <c r="AE75" s="25"/>
      <c r="AI75" s="25"/>
      <c r="AJ75" s="25"/>
      <c r="AK75" s="843"/>
      <c r="AL75" s="450">
        <f t="shared" si="28"/>
        <v>4</v>
      </c>
      <c r="AM75" s="56">
        <v>5</v>
      </c>
      <c r="AN75" s="49">
        <v>12</v>
      </c>
      <c r="AO75" s="834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3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6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5"/>
      <c r="AA76" s="855"/>
      <c r="AB76" s="45" t="str">
        <f t="shared" si="16"/>
        <v>Resolução ANEEL Nº 2.684 de 28 de Abril de 2020</v>
      </c>
      <c r="AC76" s="25"/>
      <c r="AD76" s="25"/>
      <c r="AE76" s="25"/>
      <c r="AI76" s="25"/>
      <c r="AJ76" s="25"/>
      <c r="AK76" s="838">
        <v>2018</v>
      </c>
      <c r="AL76" s="448">
        <v>5</v>
      </c>
      <c r="AM76" s="48">
        <v>2</v>
      </c>
      <c r="AN76" s="49">
        <v>5</v>
      </c>
      <c r="AO76" s="833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29">AS76+AT76</f>
        <v>0</v>
      </c>
      <c r="AX76" s="439">
        <f t="shared" ref="AX76:AX96" si="30">AU76+AV76</f>
        <v>0</v>
      </c>
    </row>
    <row r="77" spans="2:50" x14ac:dyDescent="0.3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7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6"/>
      <c r="AA77" s="856"/>
      <c r="AB77" s="45" t="str">
        <f t="shared" si="16"/>
        <v>Resolução ANEEL Nº 2.684 de 28 de Abril de 2020</v>
      </c>
      <c r="AC77" s="25"/>
      <c r="AD77" s="25"/>
      <c r="AE77" s="25"/>
      <c r="AI77" s="25"/>
      <c r="AJ77" s="25"/>
      <c r="AK77" s="839"/>
      <c r="AL77" s="449">
        <f t="shared" ref="AL77:AM83" si="31">AL76</f>
        <v>5</v>
      </c>
      <c r="AM77" s="51">
        <f t="shared" si="31"/>
        <v>2</v>
      </c>
      <c r="AN77" s="49">
        <v>6</v>
      </c>
      <c r="AO77" s="835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29"/>
        <v>0</v>
      </c>
      <c r="AX77" s="439">
        <f t="shared" si="30"/>
        <v>0</v>
      </c>
    </row>
    <row r="78" spans="2:50" x14ac:dyDescent="0.3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5">
        <v>2021</v>
      </c>
      <c r="U78" s="44" t="s">
        <v>162</v>
      </c>
      <c r="V78" s="437"/>
      <c r="W78" s="437"/>
      <c r="X78" s="437"/>
      <c r="Y78" s="437"/>
      <c r="Z78" s="854">
        <v>43319</v>
      </c>
      <c r="AA78" s="854">
        <v>43683</v>
      </c>
      <c r="AB78" s="45" t="str">
        <f t="shared" si="16"/>
        <v>Resolução ANEEL Nº 2.684 de 28 de Abril de 2020</v>
      </c>
      <c r="AC78" s="25"/>
      <c r="AD78" s="25"/>
      <c r="AE78" s="25"/>
      <c r="AI78" s="25"/>
      <c r="AJ78" s="25"/>
      <c r="AK78" s="839"/>
      <c r="AL78" s="449">
        <f t="shared" si="31"/>
        <v>5</v>
      </c>
      <c r="AM78" s="51">
        <f>AM76</f>
        <v>2</v>
      </c>
      <c r="AN78" s="49">
        <v>7</v>
      </c>
      <c r="AO78" s="835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29"/>
        <v>0</v>
      </c>
      <c r="AX78" s="439">
        <f t="shared" si="30"/>
        <v>0</v>
      </c>
    </row>
    <row r="79" spans="2:50" x14ac:dyDescent="0.3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6"/>
      <c r="U79" s="44" t="s">
        <v>123</v>
      </c>
      <c r="V79" s="437"/>
      <c r="W79" s="437"/>
      <c r="X79" s="437"/>
      <c r="Y79" s="437"/>
      <c r="Z79" s="865"/>
      <c r="AA79" s="865"/>
      <c r="AB79" s="45" t="str">
        <f t="shared" si="16"/>
        <v>Resolução ANEEL Nº 2.684 de 28 de Abril de 2020</v>
      </c>
      <c r="AC79" s="25"/>
      <c r="AD79" s="25"/>
      <c r="AE79" s="25"/>
      <c r="AI79" s="25"/>
      <c r="AJ79" s="25"/>
      <c r="AK79" s="839"/>
      <c r="AL79" s="449">
        <f t="shared" si="31"/>
        <v>5</v>
      </c>
      <c r="AM79" s="51">
        <f>AM76</f>
        <v>2</v>
      </c>
      <c r="AN79" s="49">
        <v>8</v>
      </c>
      <c r="AO79" s="835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29"/>
        <v>0</v>
      </c>
      <c r="AX79" s="439">
        <f t="shared" si="30"/>
        <v>0</v>
      </c>
    </row>
    <row r="80" spans="2:50" x14ac:dyDescent="0.3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6"/>
      <c r="U80" s="44" t="s">
        <v>122</v>
      </c>
      <c r="V80" s="441"/>
      <c r="W80" s="441"/>
      <c r="X80" s="441"/>
      <c r="Y80" s="441"/>
      <c r="Z80" s="865"/>
      <c r="AA80" s="865"/>
      <c r="AB80" s="45" t="str">
        <f t="shared" si="16"/>
        <v>Resolução ANEEL Nº 2.684 de 28 de Abril de 2020</v>
      </c>
      <c r="AC80" s="25"/>
      <c r="AD80" s="25"/>
      <c r="AE80" s="25"/>
      <c r="AI80" s="25"/>
      <c r="AJ80" s="25"/>
      <c r="AK80" s="839"/>
      <c r="AL80" s="449">
        <f t="shared" si="31"/>
        <v>5</v>
      </c>
      <c r="AM80" s="51">
        <f>AM76</f>
        <v>2</v>
      </c>
      <c r="AN80" s="49">
        <v>9</v>
      </c>
      <c r="AO80" s="835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29"/>
        <v>0</v>
      </c>
      <c r="AX80" s="439">
        <f t="shared" si="30"/>
        <v>0</v>
      </c>
    </row>
    <row r="81" spans="2:50" x14ac:dyDescent="0.3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6"/>
      <c r="U81" s="44" t="s">
        <v>121</v>
      </c>
      <c r="V81" s="437"/>
      <c r="W81" s="437"/>
      <c r="X81" s="437"/>
      <c r="Y81" s="437"/>
      <c r="Z81" s="865"/>
      <c r="AA81" s="865"/>
      <c r="AB81" s="45" t="str">
        <f t="shared" si="16"/>
        <v>Resolução ANEEL Nº 2.684 de 28 de Abril de 2020</v>
      </c>
      <c r="AC81" s="25"/>
      <c r="AD81" s="25"/>
      <c r="AE81" s="25"/>
      <c r="AI81" s="25"/>
      <c r="AJ81" s="25"/>
      <c r="AK81" s="839"/>
      <c r="AL81" s="449">
        <f t="shared" si="31"/>
        <v>5</v>
      </c>
      <c r="AM81" s="51">
        <f>AM77</f>
        <v>2</v>
      </c>
      <c r="AN81" s="53">
        <v>10</v>
      </c>
      <c r="AO81" s="835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29"/>
        <v>0</v>
      </c>
      <c r="AX81" s="439">
        <f t="shared" si="30"/>
        <v>0</v>
      </c>
    </row>
    <row r="82" spans="2:50" x14ac:dyDescent="0.3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6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65"/>
      <c r="AA82" s="865"/>
      <c r="AB82" s="45" t="str">
        <f t="shared" si="16"/>
        <v>Resolução ANEEL Nº 2.684 de 28 de Abril de 2020</v>
      </c>
      <c r="AC82" s="25"/>
      <c r="AD82" s="25"/>
      <c r="AE82" s="25"/>
      <c r="AI82" s="25"/>
      <c r="AJ82" s="25"/>
      <c r="AK82" s="839"/>
      <c r="AL82" s="449">
        <f t="shared" si="31"/>
        <v>5</v>
      </c>
      <c r="AM82" s="51">
        <f>AM78</f>
        <v>2</v>
      </c>
      <c r="AN82" s="53">
        <v>11</v>
      </c>
      <c r="AO82" s="835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29"/>
        <v>0</v>
      </c>
      <c r="AX82" s="439">
        <f t="shared" si="30"/>
        <v>0</v>
      </c>
    </row>
    <row r="83" spans="2:50" x14ac:dyDescent="0.3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6"/>
      <c r="U83" s="52" t="s">
        <v>64</v>
      </c>
      <c r="V83" s="442">
        <f>V72</f>
        <v>1000.64</v>
      </c>
      <c r="W83" s="442">
        <f>W72</f>
        <v>282.56</v>
      </c>
      <c r="X83" s="442">
        <f>X72</f>
        <v>1331.83</v>
      </c>
      <c r="Y83" s="442">
        <f>Y72</f>
        <v>479.65</v>
      </c>
      <c r="Z83" s="865"/>
      <c r="AA83" s="865"/>
      <c r="AB83" s="45" t="str">
        <f t="shared" si="16"/>
        <v>Resolução ANEEL Nº 2.684 de 28 de Abril de 2020</v>
      </c>
      <c r="AC83" s="25"/>
      <c r="AD83" s="25"/>
      <c r="AE83" s="25"/>
      <c r="AI83" s="25"/>
      <c r="AJ83" s="25"/>
      <c r="AK83" s="839"/>
      <c r="AL83" s="449">
        <f t="shared" si="31"/>
        <v>5</v>
      </c>
      <c r="AM83" s="51">
        <f>AM79</f>
        <v>2</v>
      </c>
      <c r="AN83" s="53">
        <v>12</v>
      </c>
      <c r="AO83" s="834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29"/>
        <v>0</v>
      </c>
      <c r="AX83" s="439">
        <f t="shared" si="30"/>
        <v>0</v>
      </c>
    </row>
    <row r="84" spans="2:50" x14ac:dyDescent="0.3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6"/>
      <c r="U84" s="52" t="s">
        <v>150</v>
      </c>
      <c r="V84" s="436"/>
      <c r="W84" s="436"/>
      <c r="X84" s="436"/>
      <c r="Y84" s="436"/>
      <c r="Z84" s="865"/>
      <c r="AA84" s="865"/>
      <c r="AB84" s="45" t="str">
        <f t="shared" si="16"/>
        <v>Resolução ANEEL Nº 2.684 de 28 de Abril de 2020</v>
      </c>
      <c r="AC84" s="25"/>
      <c r="AD84" s="25"/>
      <c r="AE84" s="25"/>
      <c r="AI84" s="25"/>
      <c r="AJ84" s="25"/>
      <c r="AK84" s="839"/>
      <c r="AL84" s="449">
        <f>AL80</f>
        <v>5</v>
      </c>
      <c r="AM84" s="48">
        <v>3</v>
      </c>
      <c r="AN84" s="53">
        <v>2</v>
      </c>
      <c r="AO84" s="833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29"/>
        <v>0</v>
      </c>
      <c r="AX84" s="439">
        <f t="shared" si="30"/>
        <v>0</v>
      </c>
    </row>
    <row r="85" spans="2:50" x14ac:dyDescent="0.3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6"/>
      <c r="U85" s="52" t="s">
        <v>179</v>
      </c>
      <c r="V85" s="436"/>
      <c r="W85" s="436"/>
      <c r="X85" s="436"/>
      <c r="Y85" s="436"/>
      <c r="Z85" s="865"/>
      <c r="AA85" s="865"/>
      <c r="AB85" s="45" t="str">
        <f t="shared" si="16"/>
        <v>Resolução ANEEL Nº 2.684 de 28 de Abril de 2020</v>
      </c>
      <c r="AC85" s="25"/>
      <c r="AD85" s="25"/>
      <c r="AE85" s="25"/>
      <c r="AI85" s="25"/>
      <c r="AJ85" s="25"/>
      <c r="AK85" s="839"/>
      <c r="AL85" s="449">
        <f>AL80</f>
        <v>5</v>
      </c>
      <c r="AM85" s="51">
        <f>AM84</f>
        <v>3</v>
      </c>
      <c r="AN85" s="53">
        <v>3</v>
      </c>
      <c r="AO85" s="835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29"/>
        <v>0</v>
      </c>
      <c r="AX85" s="439">
        <f t="shared" si="30"/>
        <v>0</v>
      </c>
    </row>
    <row r="86" spans="2:50" x14ac:dyDescent="0.3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6"/>
      <c r="U86" s="52" t="s">
        <v>180</v>
      </c>
      <c r="V86" s="436"/>
      <c r="W86" s="436"/>
      <c r="X86" s="436"/>
      <c r="Y86" s="436"/>
      <c r="Z86" s="865"/>
      <c r="AA86" s="865"/>
      <c r="AB86" s="45" t="str">
        <f t="shared" si="16"/>
        <v>Resolução ANEEL Nº 2.684 de 28 de Abril de 2020</v>
      </c>
      <c r="AC86" s="25"/>
      <c r="AD86" s="25"/>
      <c r="AE86" s="25"/>
      <c r="AI86" s="25"/>
      <c r="AJ86" s="25"/>
      <c r="AK86" s="839"/>
      <c r="AL86" s="449">
        <f t="shared" ref="AL86:AM96" si="32">AL85</f>
        <v>5</v>
      </c>
      <c r="AM86" s="51">
        <f>AM84</f>
        <v>3</v>
      </c>
      <c r="AN86" s="53">
        <v>4</v>
      </c>
      <c r="AO86" s="835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29"/>
        <v>0</v>
      </c>
      <c r="AX86" s="439">
        <f t="shared" si="30"/>
        <v>0</v>
      </c>
    </row>
    <row r="87" spans="2:50" x14ac:dyDescent="0.3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6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65"/>
      <c r="AA87" s="865"/>
      <c r="AB87" s="45" t="str">
        <f t="shared" si="16"/>
        <v>Resolução ANEEL Nº 2.684 de 28 de Abril de 2020</v>
      </c>
      <c r="AC87" s="25"/>
      <c r="AD87" s="25"/>
      <c r="AE87" s="25"/>
      <c r="AI87" s="25"/>
      <c r="AJ87" s="25"/>
      <c r="AK87" s="839"/>
      <c r="AL87" s="449">
        <f t="shared" si="32"/>
        <v>5</v>
      </c>
      <c r="AM87" s="51">
        <f t="shared" si="32"/>
        <v>3</v>
      </c>
      <c r="AN87" s="53">
        <v>5</v>
      </c>
      <c r="AO87" s="835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29"/>
        <v>0</v>
      </c>
      <c r="AX87" s="439">
        <f t="shared" si="30"/>
        <v>0</v>
      </c>
    </row>
    <row r="88" spans="2:50" ht="14.4" thickBot="1" x14ac:dyDescent="0.3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6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66"/>
      <c r="AA88" s="866"/>
      <c r="AB88" s="45" t="str">
        <f t="shared" si="16"/>
        <v>Resolução ANEEL Nº 2.684 de 28 de Abril de 2020</v>
      </c>
      <c r="AC88" s="25"/>
      <c r="AD88" s="25"/>
      <c r="AE88" s="25"/>
      <c r="AI88" s="25"/>
      <c r="AJ88" s="25"/>
      <c r="AK88" s="839"/>
      <c r="AL88" s="449">
        <f t="shared" si="32"/>
        <v>5</v>
      </c>
      <c r="AM88" s="56">
        <f t="shared" si="32"/>
        <v>3</v>
      </c>
      <c r="AN88" s="53">
        <v>6</v>
      </c>
      <c r="AO88" s="834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29"/>
        <v>484.13</v>
      </c>
      <c r="AX88" s="439">
        <f t="shared" si="30"/>
        <v>319.63</v>
      </c>
    </row>
    <row r="89" spans="2:50" x14ac:dyDescent="0.3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2">
        <v>2022</v>
      </c>
      <c r="U89" s="721" t="s">
        <v>162</v>
      </c>
      <c r="V89" s="748"/>
      <c r="W89" s="748"/>
      <c r="X89" s="748"/>
      <c r="Y89" s="749"/>
      <c r="Z89" s="867">
        <v>44684</v>
      </c>
      <c r="AA89" s="854">
        <v>45048</v>
      </c>
      <c r="AB89" s="45" t="s">
        <v>1140</v>
      </c>
      <c r="AC89" s="25"/>
      <c r="AD89" s="25"/>
      <c r="AE89" s="25"/>
      <c r="AI89" s="25"/>
      <c r="AJ89" s="25"/>
      <c r="AK89" s="839"/>
      <c r="AL89" s="449">
        <f t="shared" si="32"/>
        <v>5</v>
      </c>
      <c r="AM89" s="51">
        <v>4</v>
      </c>
      <c r="AN89" s="49">
        <v>5</v>
      </c>
      <c r="AO89" s="833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29"/>
        <v>0</v>
      </c>
      <c r="AX89" s="439">
        <f t="shared" si="30"/>
        <v>0</v>
      </c>
    </row>
    <row r="90" spans="2:50" x14ac:dyDescent="0.3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3"/>
      <c r="U90" s="44" t="s">
        <v>123</v>
      </c>
      <c r="V90" s="437"/>
      <c r="W90" s="437"/>
      <c r="X90" s="437"/>
      <c r="Y90" s="750"/>
      <c r="Z90" s="868"/>
      <c r="AA90" s="855"/>
      <c r="AB90" s="45" t="str">
        <f>AB89</f>
        <v>Resolução ANEEL Nº 3.033 de 26 de Abril de 2022</v>
      </c>
      <c r="AC90" s="25"/>
      <c r="AD90" s="25"/>
      <c r="AE90" s="25"/>
      <c r="AI90" s="25"/>
      <c r="AJ90" s="25"/>
      <c r="AK90" s="839"/>
      <c r="AL90" s="449">
        <f t="shared" si="32"/>
        <v>5</v>
      </c>
      <c r="AM90" s="56">
        <v>4</v>
      </c>
      <c r="AN90" s="49">
        <v>6</v>
      </c>
      <c r="AO90" s="834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29"/>
        <v>0</v>
      </c>
      <c r="AX90" s="439">
        <f t="shared" si="30"/>
        <v>0</v>
      </c>
    </row>
    <row r="91" spans="2:50" x14ac:dyDescent="0.3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3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68"/>
      <c r="AA91" s="855"/>
      <c r="AB91" s="45" t="str">
        <f>AB90</f>
        <v>Resolução ANEEL Nº 3.033 de 26 de Abril de 2022</v>
      </c>
      <c r="AC91" s="25"/>
      <c r="AD91" s="25"/>
      <c r="AE91" s="25"/>
      <c r="AI91" s="25"/>
      <c r="AJ91" s="25"/>
      <c r="AK91" s="839"/>
      <c r="AL91" s="449">
        <f t="shared" si="32"/>
        <v>5</v>
      </c>
      <c r="AM91" s="51">
        <v>5</v>
      </c>
      <c r="AN91" s="49">
        <v>7</v>
      </c>
      <c r="AO91" s="833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29"/>
        <v>1402.7</v>
      </c>
      <c r="AX91" s="439">
        <f t="shared" si="30"/>
        <v>528.94000000000005</v>
      </c>
    </row>
    <row r="92" spans="2:50" x14ac:dyDescent="0.3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3"/>
      <c r="U92" s="44" t="s">
        <v>121</v>
      </c>
      <c r="V92" s="437"/>
      <c r="W92" s="437"/>
      <c r="X92" s="437"/>
      <c r="Y92" s="750"/>
      <c r="Z92" s="868"/>
      <c r="AA92" s="855"/>
      <c r="AB92" s="45" t="str">
        <f t="shared" si="16"/>
        <v>Resolução ANEEL Nº 3.033 de 26 de Abril de 2022</v>
      </c>
      <c r="AC92" s="25"/>
      <c r="AD92" s="25"/>
      <c r="AE92" s="25"/>
      <c r="AI92" s="25"/>
      <c r="AJ92" s="25"/>
      <c r="AK92" s="839"/>
      <c r="AL92" s="449">
        <f t="shared" si="32"/>
        <v>5</v>
      </c>
      <c r="AM92" s="51">
        <v>5</v>
      </c>
      <c r="AN92" s="49">
        <v>8</v>
      </c>
      <c r="AO92" s="835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29"/>
        <v>0</v>
      </c>
      <c r="AX92" s="439">
        <f t="shared" si="30"/>
        <v>0</v>
      </c>
    </row>
    <row r="93" spans="2:50" x14ac:dyDescent="0.3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3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68"/>
      <c r="AA93" s="855"/>
      <c r="AB93" s="45" t="str">
        <f t="shared" si="16"/>
        <v>Resolução ANEEL Nº 3.033 de 26 de Abril de 2022</v>
      </c>
      <c r="AC93" s="25"/>
      <c r="AD93" s="25"/>
      <c r="AE93" s="25"/>
      <c r="AI93" s="25"/>
      <c r="AJ93" s="25"/>
      <c r="AK93" s="839"/>
      <c r="AL93" s="449">
        <f t="shared" si="32"/>
        <v>5</v>
      </c>
      <c r="AM93" s="51">
        <v>5</v>
      </c>
      <c r="AN93" s="49">
        <v>9</v>
      </c>
      <c r="AO93" s="835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29"/>
        <v>0</v>
      </c>
      <c r="AX93" s="439">
        <f t="shared" si="30"/>
        <v>0</v>
      </c>
    </row>
    <row r="94" spans="2:50" x14ac:dyDescent="0.3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3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68"/>
      <c r="AA94" s="855"/>
      <c r="AB94" s="45" t="str">
        <f t="shared" si="16"/>
        <v>Resolução ANEEL Nº 3.033 de 26 de Abril de 2022</v>
      </c>
      <c r="AC94" s="25"/>
      <c r="AD94" s="25"/>
      <c r="AE94" s="25"/>
      <c r="AI94" s="25"/>
      <c r="AJ94" s="25"/>
      <c r="AK94" s="839"/>
      <c r="AL94" s="449">
        <f t="shared" si="32"/>
        <v>5</v>
      </c>
      <c r="AM94" s="51">
        <v>5</v>
      </c>
      <c r="AN94" s="49">
        <v>10</v>
      </c>
      <c r="AO94" s="835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29"/>
        <v>0</v>
      </c>
      <c r="AX94" s="439">
        <f t="shared" si="30"/>
        <v>0</v>
      </c>
    </row>
    <row r="95" spans="2:50" x14ac:dyDescent="0.3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3"/>
      <c r="U95" s="52" t="s">
        <v>150</v>
      </c>
      <c r="V95" s="436"/>
      <c r="W95" s="436"/>
      <c r="X95" s="436"/>
      <c r="Y95" s="752"/>
      <c r="Z95" s="868"/>
      <c r="AA95" s="855"/>
      <c r="AB95" s="45" t="str">
        <f t="shared" si="16"/>
        <v>Resolução ANEEL Nº 3.033 de 26 de Abril de 2022</v>
      </c>
      <c r="AC95" s="25"/>
      <c r="AD95" s="25"/>
      <c r="AE95" s="25"/>
      <c r="AI95" s="25"/>
      <c r="AJ95" s="25"/>
      <c r="AK95" s="839"/>
      <c r="AL95" s="449">
        <f t="shared" si="32"/>
        <v>5</v>
      </c>
      <c r="AM95" s="51">
        <v>5</v>
      </c>
      <c r="AN95" s="49">
        <v>11</v>
      </c>
      <c r="AO95" s="835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29"/>
        <v>1431.77</v>
      </c>
      <c r="AX95" s="439">
        <f t="shared" si="30"/>
        <v>534.76</v>
      </c>
    </row>
    <row r="96" spans="2:50" x14ac:dyDescent="0.3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3"/>
      <c r="U96" s="52" t="s">
        <v>179</v>
      </c>
      <c r="V96" s="436"/>
      <c r="W96" s="436"/>
      <c r="X96" s="436"/>
      <c r="Y96" s="752"/>
      <c r="Z96" s="868"/>
      <c r="AA96" s="855"/>
      <c r="AB96" s="45" t="str">
        <f t="shared" si="16"/>
        <v>Resolução ANEEL Nº 3.033 de 26 de Abril de 2022</v>
      </c>
      <c r="AC96" s="25"/>
      <c r="AD96" s="25"/>
      <c r="AE96" s="25"/>
      <c r="AI96" s="25"/>
      <c r="AJ96" s="25"/>
      <c r="AK96" s="843"/>
      <c r="AL96" s="450">
        <f t="shared" si="32"/>
        <v>5</v>
      </c>
      <c r="AM96" s="56">
        <v>5</v>
      </c>
      <c r="AN96" s="49">
        <v>12</v>
      </c>
      <c r="AO96" s="834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29"/>
        <v>1431.77</v>
      </c>
      <c r="AX96" s="439">
        <f t="shared" si="30"/>
        <v>534.76</v>
      </c>
    </row>
    <row r="97" spans="2:50" x14ac:dyDescent="0.3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3"/>
      <c r="U97" s="52" t="s">
        <v>180</v>
      </c>
      <c r="V97" s="436"/>
      <c r="W97" s="436"/>
      <c r="X97" s="436"/>
      <c r="Y97" s="752"/>
      <c r="Z97" s="868"/>
      <c r="AA97" s="855"/>
      <c r="AB97" s="45" t="str">
        <f t="shared" si="16"/>
        <v>Resolução ANEEL Nº 3.033 de 26 de Abril de 2022</v>
      </c>
      <c r="AC97" s="25"/>
      <c r="AD97" s="25"/>
      <c r="AE97" s="25"/>
      <c r="AI97" s="25"/>
      <c r="AJ97" s="25"/>
      <c r="AK97" s="838">
        <v>2019</v>
      </c>
      <c r="AL97" s="448">
        <v>6</v>
      </c>
      <c r="AM97" s="48">
        <v>2</v>
      </c>
      <c r="AN97" s="49">
        <v>5</v>
      </c>
      <c r="AO97" s="833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33">AS97+AT97</f>
        <v>0</v>
      </c>
      <c r="AX97" s="439">
        <f t="shared" ref="AX97:AX116" si="34">AU97+AV97</f>
        <v>0</v>
      </c>
    </row>
    <row r="98" spans="2:50" x14ac:dyDescent="0.3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3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68"/>
      <c r="AA98" s="855"/>
      <c r="AB98" s="45" t="str">
        <f t="shared" si="16"/>
        <v>Resolução ANEEL Nº 3.033 de 26 de Abril de 2022</v>
      </c>
      <c r="AC98" s="25"/>
      <c r="AD98" s="25"/>
      <c r="AE98" s="25"/>
      <c r="AI98" s="25"/>
      <c r="AJ98" s="25"/>
      <c r="AK98" s="839"/>
      <c r="AL98" s="449">
        <f t="shared" ref="AL98:AM104" si="35">AL97</f>
        <v>6</v>
      </c>
      <c r="AM98" s="51">
        <f t="shared" si="35"/>
        <v>2</v>
      </c>
      <c r="AN98" s="49">
        <v>6</v>
      </c>
      <c r="AO98" s="835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33"/>
        <v>0</v>
      </c>
      <c r="AX98" s="439">
        <f t="shared" si="34"/>
        <v>0</v>
      </c>
    </row>
    <row r="99" spans="2:50" ht="14.4" thickBot="1" x14ac:dyDescent="0.3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4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69"/>
      <c r="AA99" s="856"/>
      <c r="AB99" s="45" t="str">
        <f t="shared" ref="AB99:AB121" si="36">AB98</f>
        <v>Resolução ANEEL Nº 3.033 de 26 de Abril de 2022</v>
      </c>
      <c r="AC99" s="25"/>
      <c r="AD99" s="25"/>
      <c r="AE99" s="25"/>
      <c r="AI99" s="25"/>
      <c r="AJ99" s="25"/>
      <c r="AK99" s="839"/>
      <c r="AL99" s="449">
        <f t="shared" si="35"/>
        <v>6</v>
      </c>
      <c r="AM99" s="51">
        <f>AM97</f>
        <v>2</v>
      </c>
      <c r="AN99" s="49">
        <v>7</v>
      </c>
      <c r="AO99" s="835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33"/>
        <v>0</v>
      </c>
      <c r="AX99" s="439">
        <f t="shared" si="34"/>
        <v>0</v>
      </c>
    </row>
    <row r="100" spans="2:50" x14ac:dyDescent="0.3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6">
        <v>2023</v>
      </c>
      <c r="U100" s="716" t="s">
        <v>162</v>
      </c>
      <c r="V100" s="747"/>
      <c r="W100" s="747"/>
      <c r="X100" s="747"/>
      <c r="Y100" s="747"/>
      <c r="Z100" s="854">
        <v>44908</v>
      </c>
      <c r="AA100" s="854">
        <v>45272</v>
      </c>
      <c r="AB100" s="45" t="s">
        <v>1141</v>
      </c>
      <c r="AC100" s="25"/>
      <c r="AD100" s="25"/>
      <c r="AE100" s="25"/>
      <c r="AI100" s="25"/>
      <c r="AJ100" s="25"/>
      <c r="AK100" s="839"/>
      <c r="AL100" s="449">
        <f t="shared" si="35"/>
        <v>6</v>
      </c>
      <c r="AM100" s="51">
        <f>AM97</f>
        <v>2</v>
      </c>
      <c r="AN100" s="49">
        <v>8</v>
      </c>
      <c r="AO100" s="835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33"/>
        <v>0</v>
      </c>
      <c r="AX100" s="439">
        <f t="shared" si="34"/>
        <v>0</v>
      </c>
    </row>
    <row r="101" spans="2:50" x14ac:dyDescent="0.3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6"/>
      <c r="U101" s="44" t="s">
        <v>123</v>
      </c>
      <c r="V101" s="437"/>
      <c r="W101" s="437"/>
      <c r="X101" s="437"/>
      <c r="Y101" s="437"/>
      <c r="Z101" s="865"/>
      <c r="AA101" s="865"/>
      <c r="AB101" s="45" t="str">
        <f>AB100</f>
        <v>Resolução ANEEL Nº 3.163 de 13 de dezembro de 2022</v>
      </c>
      <c r="AC101" s="25"/>
      <c r="AD101" s="25"/>
      <c r="AE101" s="25"/>
      <c r="AI101" s="25"/>
      <c r="AJ101" s="25"/>
      <c r="AK101" s="839"/>
      <c r="AL101" s="449">
        <f t="shared" si="35"/>
        <v>6</v>
      </c>
      <c r="AM101" s="51">
        <f>AM97</f>
        <v>2</v>
      </c>
      <c r="AN101" s="49">
        <v>9</v>
      </c>
      <c r="AO101" s="835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33"/>
        <v>0</v>
      </c>
      <c r="AX101" s="439">
        <f t="shared" si="34"/>
        <v>0</v>
      </c>
    </row>
    <row r="102" spans="2:50" x14ac:dyDescent="0.3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6"/>
      <c r="U102" s="742" t="s">
        <v>122</v>
      </c>
      <c r="V102" s="742">
        <f t="shared" ref="V102:W104" si="37">AQ191</f>
        <v>46.36</v>
      </c>
      <c r="W102" s="742">
        <f t="shared" si="37"/>
        <v>15.5</v>
      </c>
      <c r="X102" s="742">
        <f t="shared" ref="X102:Y104" si="38">AW191</f>
        <v>455.74</v>
      </c>
      <c r="Y102" s="742">
        <f t="shared" si="38"/>
        <v>349.22</v>
      </c>
      <c r="Z102" s="865"/>
      <c r="AA102" s="865"/>
      <c r="AB102" s="45" t="str">
        <f>AB101</f>
        <v>Resolução ANEEL Nº 3.163 de 13 de dezembro de 2022</v>
      </c>
      <c r="AC102" s="25"/>
      <c r="AD102" s="25"/>
      <c r="AE102" s="25"/>
      <c r="AI102" s="25"/>
      <c r="AJ102" s="25"/>
      <c r="AK102" s="839"/>
      <c r="AL102" s="449">
        <f t="shared" si="35"/>
        <v>6</v>
      </c>
      <c r="AM102" s="51">
        <f>AM98</f>
        <v>2</v>
      </c>
      <c r="AN102" s="53">
        <v>10</v>
      </c>
      <c r="AO102" s="835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33"/>
        <v>0</v>
      </c>
      <c r="AX102" s="439">
        <f t="shared" si="34"/>
        <v>0</v>
      </c>
    </row>
    <row r="103" spans="2:50" x14ac:dyDescent="0.3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6"/>
      <c r="U103" s="742" t="s">
        <v>121</v>
      </c>
      <c r="V103" s="742">
        <f t="shared" si="37"/>
        <v>54.25</v>
      </c>
      <c r="W103" s="742">
        <f t="shared" si="37"/>
        <v>21.19</v>
      </c>
      <c r="X103" s="742">
        <f t="shared" si="38"/>
        <v>503.6</v>
      </c>
      <c r="Y103" s="742">
        <f t="shared" si="38"/>
        <v>397.08</v>
      </c>
      <c r="Z103" s="865"/>
      <c r="AA103" s="865"/>
      <c r="AB103" s="45" t="str">
        <f t="shared" si="36"/>
        <v>Resolução ANEEL Nº 3.163 de 13 de dezembro de 2022</v>
      </c>
      <c r="AC103" s="25"/>
      <c r="AD103" s="25"/>
      <c r="AE103" s="25"/>
      <c r="AI103" s="25"/>
      <c r="AJ103" s="25"/>
      <c r="AK103" s="839"/>
      <c r="AL103" s="449">
        <f t="shared" si="35"/>
        <v>6</v>
      </c>
      <c r="AM103" s="51">
        <f>AM99</f>
        <v>2</v>
      </c>
      <c r="AN103" s="53">
        <v>11</v>
      </c>
      <c r="AO103" s="835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33"/>
        <v>0</v>
      </c>
      <c r="AX103" s="439">
        <f t="shared" si="34"/>
        <v>0</v>
      </c>
    </row>
    <row r="104" spans="2:50" x14ac:dyDescent="0.3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6"/>
      <c r="U104" s="742" t="s">
        <v>63</v>
      </c>
      <c r="V104" s="742">
        <f t="shared" si="37"/>
        <v>54.25</v>
      </c>
      <c r="W104" s="742">
        <f t="shared" si="37"/>
        <v>21.19</v>
      </c>
      <c r="X104" s="742">
        <f t="shared" si="38"/>
        <v>503.6</v>
      </c>
      <c r="Y104" s="742">
        <f t="shared" si="38"/>
        <v>397.08</v>
      </c>
      <c r="Z104" s="865"/>
      <c r="AA104" s="865"/>
      <c r="AB104" s="45" t="str">
        <f t="shared" si="36"/>
        <v>Resolução ANEEL Nº 3.163 de 13 de dezembro de 2022</v>
      </c>
      <c r="AC104" s="25"/>
      <c r="AD104" s="25"/>
      <c r="AE104" s="25"/>
      <c r="AI104" s="25"/>
      <c r="AJ104" s="25"/>
      <c r="AK104" s="839"/>
      <c r="AL104" s="449">
        <f t="shared" si="35"/>
        <v>6</v>
      </c>
      <c r="AM104" s="51">
        <f>AM100</f>
        <v>2</v>
      </c>
      <c r="AN104" s="53">
        <v>12</v>
      </c>
      <c r="AO104" s="834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33"/>
        <v>0</v>
      </c>
      <c r="AX104" s="439">
        <f t="shared" si="34"/>
        <v>0</v>
      </c>
    </row>
    <row r="105" spans="2:50" x14ac:dyDescent="0.3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6"/>
      <c r="U105" s="742" t="s">
        <v>64</v>
      </c>
      <c r="V105" s="742">
        <f>AS196</f>
        <v>1169.55</v>
      </c>
      <c r="W105" s="742">
        <f>AU196</f>
        <v>392.6</v>
      </c>
      <c r="X105" s="742">
        <f>AW196</f>
        <v>1491.67</v>
      </c>
      <c r="Y105" s="742">
        <f>AX196</f>
        <v>608.20000000000005</v>
      </c>
      <c r="Z105" s="865"/>
      <c r="AA105" s="865"/>
      <c r="AB105" s="45" t="str">
        <f t="shared" si="36"/>
        <v>Resolução ANEEL Nº 3.163 de 13 de dezembro de 2022</v>
      </c>
      <c r="AC105" s="25"/>
      <c r="AD105" s="25"/>
      <c r="AE105" s="25"/>
      <c r="AI105" s="25"/>
      <c r="AJ105" s="25"/>
      <c r="AK105" s="839"/>
      <c r="AL105" s="449">
        <f>AL101</f>
        <v>6</v>
      </c>
      <c r="AM105" s="48">
        <v>3</v>
      </c>
      <c r="AN105" s="53">
        <v>2</v>
      </c>
      <c r="AO105" s="833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33"/>
        <v>0</v>
      </c>
      <c r="AX105" s="439">
        <f t="shared" si="34"/>
        <v>0</v>
      </c>
    </row>
    <row r="106" spans="2:50" x14ac:dyDescent="0.3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6"/>
      <c r="U106" s="742" t="s">
        <v>150</v>
      </c>
      <c r="V106" s="742">
        <f>AS197</f>
        <v>1099.3800000000001</v>
      </c>
      <c r="W106" s="742">
        <f>AU197</f>
        <v>369.05</v>
      </c>
      <c r="X106" s="742">
        <f>AW197</f>
        <v>1402.18</v>
      </c>
      <c r="Y106" s="742">
        <f>AX197</f>
        <v>571.72</v>
      </c>
      <c r="Z106" s="865"/>
      <c r="AA106" s="865"/>
      <c r="AB106" s="45" t="str">
        <f t="shared" si="36"/>
        <v>Resolução ANEEL Nº 3.163 de 13 de dezembro de 2022</v>
      </c>
      <c r="AC106" s="25"/>
      <c r="AD106" s="25"/>
      <c r="AE106" s="25"/>
      <c r="AI106" s="25"/>
      <c r="AJ106" s="25"/>
      <c r="AK106" s="839"/>
      <c r="AL106" s="449">
        <f>AL101</f>
        <v>6</v>
      </c>
      <c r="AM106" s="51">
        <f>AM105</f>
        <v>3</v>
      </c>
      <c r="AN106" s="53">
        <v>3</v>
      </c>
      <c r="AO106" s="835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33"/>
        <v>0</v>
      </c>
      <c r="AX106" s="439">
        <f t="shared" si="34"/>
        <v>0</v>
      </c>
    </row>
    <row r="107" spans="2:50" x14ac:dyDescent="0.3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6"/>
      <c r="U107" s="52" t="s">
        <v>179</v>
      </c>
      <c r="V107" s="436"/>
      <c r="W107" s="436"/>
      <c r="X107" s="436"/>
      <c r="Y107" s="436"/>
      <c r="Z107" s="865"/>
      <c r="AA107" s="865"/>
      <c r="AB107" s="45" t="str">
        <f t="shared" si="36"/>
        <v>Resolução ANEEL Nº 3.163 de 13 de dezembro de 2022</v>
      </c>
      <c r="AC107" s="25"/>
      <c r="AD107" s="25"/>
      <c r="AE107" s="25"/>
      <c r="AI107" s="25"/>
      <c r="AJ107" s="25"/>
      <c r="AK107" s="839"/>
      <c r="AL107" s="449">
        <f t="shared" ref="AL107:AM117" si="39">AL106</f>
        <v>6</v>
      </c>
      <c r="AM107" s="51">
        <f>AM105</f>
        <v>3</v>
      </c>
      <c r="AN107" s="53">
        <v>4</v>
      </c>
      <c r="AO107" s="835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33"/>
        <v>0</v>
      </c>
      <c r="AX107" s="439">
        <f t="shared" si="34"/>
        <v>0</v>
      </c>
    </row>
    <row r="108" spans="2:50" x14ac:dyDescent="0.3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6"/>
      <c r="U108" s="52" t="s">
        <v>180</v>
      </c>
      <c r="V108" s="436"/>
      <c r="W108" s="436"/>
      <c r="X108" s="436"/>
      <c r="Y108" s="436"/>
      <c r="Z108" s="865"/>
      <c r="AA108" s="865"/>
      <c r="AB108" s="45" t="str">
        <f t="shared" si="36"/>
        <v>Resolução ANEEL Nº 3.163 de 13 de dezembro de 2022</v>
      </c>
      <c r="AC108" s="25"/>
      <c r="AD108" s="25"/>
      <c r="AE108" s="25"/>
      <c r="AI108" s="25"/>
      <c r="AJ108" s="25"/>
      <c r="AK108" s="839"/>
      <c r="AL108" s="449">
        <f t="shared" si="39"/>
        <v>6</v>
      </c>
      <c r="AM108" s="51">
        <f t="shared" si="39"/>
        <v>3</v>
      </c>
      <c r="AN108" s="53">
        <v>5</v>
      </c>
      <c r="AO108" s="835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33"/>
        <v>0</v>
      </c>
      <c r="AX108" s="439">
        <f t="shared" si="34"/>
        <v>0</v>
      </c>
    </row>
    <row r="109" spans="2:50" x14ac:dyDescent="0.3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6"/>
      <c r="U109" s="742" t="s">
        <v>151</v>
      </c>
      <c r="V109" s="742">
        <f>AS200</f>
        <v>1169.55</v>
      </c>
      <c r="W109" s="742">
        <f>AU200</f>
        <v>392.6</v>
      </c>
      <c r="X109" s="742">
        <f>AW200</f>
        <v>1491.67</v>
      </c>
      <c r="Y109" s="742">
        <f>AX200</f>
        <v>608.20000000000005</v>
      </c>
      <c r="Z109" s="865"/>
      <c r="AA109" s="865"/>
      <c r="AB109" s="45" t="str">
        <f t="shared" si="36"/>
        <v>Resolução ANEEL Nº 3.163 de 13 de dezembro de 2022</v>
      </c>
      <c r="AC109" s="25"/>
      <c r="AD109" s="25"/>
      <c r="AE109" s="25"/>
      <c r="AI109" s="25"/>
      <c r="AJ109" s="25"/>
      <c r="AK109" s="839"/>
      <c r="AL109" s="449">
        <f t="shared" si="39"/>
        <v>6</v>
      </c>
      <c r="AM109" s="56">
        <f t="shared" si="39"/>
        <v>3</v>
      </c>
      <c r="AN109" s="53">
        <v>6</v>
      </c>
      <c r="AO109" s="834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33"/>
        <v>432.26</v>
      </c>
      <c r="AX109" s="439">
        <f t="shared" si="34"/>
        <v>287.58999999999997</v>
      </c>
    </row>
    <row r="110" spans="2:50" x14ac:dyDescent="0.3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7"/>
      <c r="U110" s="742" t="s">
        <v>181</v>
      </c>
      <c r="V110" s="742">
        <f>V109</f>
        <v>1169.55</v>
      </c>
      <c r="W110" s="742">
        <f>W109</f>
        <v>392.6</v>
      </c>
      <c r="X110" s="742">
        <f>X109</f>
        <v>1491.67</v>
      </c>
      <c r="Y110" s="742">
        <f>Y109</f>
        <v>608.20000000000005</v>
      </c>
      <c r="Z110" s="866"/>
      <c r="AA110" s="866"/>
      <c r="AB110" s="45" t="str">
        <f t="shared" si="36"/>
        <v>Resolução ANEEL Nº 3.163 de 13 de dezembro de 2022</v>
      </c>
      <c r="AC110" s="25"/>
      <c r="AD110" s="25"/>
      <c r="AE110" s="25"/>
      <c r="AI110" s="25"/>
      <c r="AJ110" s="25"/>
      <c r="AK110" s="839"/>
      <c r="AL110" s="449">
        <f t="shared" si="39"/>
        <v>6</v>
      </c>
      <c r="AM110" s="51">
        <v>4</v>
      </c>
      <c r="AN110" s="49">
        <v>5</v>
      </c>
      <c r="AO110" s="833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33"/>
        <v>0</v>
      </c>
      <c r="AX110" s="439">
        <f t="shared" si="34"/>
        <v>0</v>
      </c>
    </row>
    <row r="111" spans="2:50" x14ac:dyDescent="0.3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5">
        <v>2024</v>
      </c>
      <c r="U111" s="44" t="s">
        <v>162</v>
      </c>
      <c r="V111" s="437"/>
      <c r="W111" s="437"/>
      <c r="X111" s="437"/>
      <c r="Y111" s="437"/>
      <c r="Z111" s="854">
        <v>44415</v>
      </c>
      <c r="AA111" s="854">
        <v>44779</v>
      </c>
      <c r="AB111" s="45" t="s">
        <v>1160</v>
      </c>
      <c r="AC111" s="25"/>
      <c r="AD111" s="25"/>
      <c r="AE111" s="25"/>
      <c r="AI111" s="25"/>
      <c r="AJ111" s="25"/>
      <c r="AK111" s="839"/>
      <c r="AL111" s="449">
        <f t="shared" si="39"/>
        <v>6</v>
      </c>
      <c r="AM111" s="56">
        <v>4</v>
      </c>
      <c r="AN111" s="49">
        <v>6</v>
      </c>
      <c r="AO111" s="834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33"/>
        <v>0</v>
      </c>
      <c r="AX111" s="439">
        <f t="shared" si="34"/>
        <v>0</v>
      </c>
    </row>
    <row r="112" spans="2:50" x14ac:dyDescent="0.3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6"/>
      <c r="U112" s="44" t="s">
        <v>123</v>
      </c>
      <c r="V112" s="437"/>
      <c r="W112" s="437"/>
      <c r="X112" s="437"/>
      <c r="Y112" s="437"/>
      <c r="Z112" s="855"/>
      <c r="AA112" s="855"/>
      <c r="AB112" s="45" t="str">
        <f>AB111</f>
        <v>Resolução ANEEL Nº 3.313 de 26 de março de 2024</v>
      </c>
      <c r="AC112" s="25"/>
      <c r="AD112" s="25"/>
      <c r="AE112" s="25"/>
      <c r="AI112" s="25"/>
      <c r="AJ112" s="25"/>
      <c r="AK112" s="839"/>
      <c r="AL112" s="449">
        <f t="shared" si="39"/>
        <v>6</v>
      </c>
      <c r="AM112" s="51">
        <v>5</v>
      </c>
      <c r="AN112" s="49">
        <v>7</v>
      </c>
      <c r="AO112" s="833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33"/>
        <v>1123.5900000000001</v>
      </c>
      <c r="AX112" s="439">
        <f t="shared" si="34"/>
        <v>452.31</v>
      </c>
    </row>
    <row r="113" spans="2:50" x14ac:dyDescent="0.3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6"/>
      <c r="U113" s="44" t="s">
        <v>122</v>
      </c>
      <c r="V113" s="437"/>
      <c r="W113" s="437"/>
      <c r="X113" s="437"/>
      <c r="Y113" s="437"/>
      <c r="Z113" s="855"/>
      <c r="AA113" s="855"/>
      <c r="AB113" s="45" t="str">
        <f>AB112</f>
        <v>Resolução ANEEL Nº 3.313 de 26 de março de 2024</v>
      </c>
      <c r="AC113" s="25"/>
      <c r="AD113" s="25"/>
      <c r="AE113" s="25"/>
      <c r="AI113" s="25"/>
      <c r="AJ113" s="25"/>
      <c r="AK113" s="839"/>
      <c r="AL113" s="449">
        <f t="shared" si="39"/>
        <v>6</v>
      </c>
      <c r="AM113" s="51">
        <v>5</v>
      </c>
      <c r="AN113" s="49">
        <v>8</v>
      </c>
      <c r="AO113" s="835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33"/>
        <v>0</v>
      </c>
      <c r="AX113" s="439">
        <f t="shared" si="34"/>
        <v>0</v>
      </c>
    </row>
    <row r="114" spans="2:50" x14ac:dyDescent="0.3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6"/>
      <c r="U114" s="44" t="s">
        <v>121</v>
      </c>
      <c r="V114" s="437"/>
      <c r="W114" s="437"/>
      <c r="X114" s="437"/>
      <c r="Y114" s="437"/>
      <c r="Z114" s="855"/>
      <c r="AA114" s="855"/>
      <c r="AB114" s="45" t="str">
        <f t="shared" si="36"/>
        <v>Resolução ANEEL Nº 3.313 de 26 de março de 2024</v>
      </c>
      <c r="AC114" s="25"/>
      <c r="AD114" s="25"/>
      <c r="AE114" s="25"/>
      <c r="AI114" s="25"/>
      <c r="AJ114" s="25"/>
      <c r="AK114" s="839"/>
      <c r="AL114" s="449">
        <f t="shared" si="39"/>
        <v>6</v>
      </c>
      <c r="AM114" s="51">
        <v>5</v>
      </c>
      <c r="AN114" s="49">
        <v>9</v>
      </c>
      <c r="AO114" s="835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33"/>
        <v>0</v>
      </c>
      <c r="AX114" s="439">
        <f t="shared" si="34"/>
        <v>0</v>
      </c>
    </row>
    <row r="115" spans="2:50" x14ac:dyDescent="0.3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6"/>
      <c r="U115" s="742" t="s">
        <v>63</v>
      </c>
      <c r="V115" s="770">
        <f>AQ214</f>
        <v>54.25</v>
      </c>
      <c r="W115" s="770">
        <f>AR214</f>
        <v>21.19</v>
      </c>
      <c r="X115" s="770">
        <f>AW214</f>
        <v>503.6</v>
      </c>
      <c r="Y115" s="770">
        <f>AX214</f>
        <v>397.08</v>
      </c>
      <c r="Z115" s="855"/>
      <c r="AA115" s="855"/>
      <c r="AB115" s="45" t="str">
        <f t="shared" si="36"/>
        <v>Resolução ANEEL Nº 3.313 de 26 de março de 2024</v>
      </c>
      <c r="AC115" s="25"/>
      <c r="AD115" s="25"/>
      <c r="AE115" s="25"/>
      <c r="AI115" s="25"/>
      <c r="AJ115" s="25"/>
      <c r="AK115" s="839"/>
      <c r="AL115" s="449">
        <f t="shared" si="39"/>
        <v>6</v>
      </c>
      <c r="AM115" s="51">
        <v>5</v>
      </c>
      <c r="AN115" s="49">
        <v>10</v>
      </c>
      <c r="AO115" s="835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33"/>
        <v>0</v>
      </c>
      <c r="AX115" s="439">
        <f t="shared" si="34"/>
        <v>0</v>
      </c>
    </row>
    <row r="116" spans="2:50" x14ac:dyDescent="0.3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6"/>
      <c r="U116" s="742" t="s">
        <v>64</v>
      </c>
      <c r="V116" s="770">
        <f>AS217</f>
        <v>1169.55</v>
      </c>
      <c r="W116" s="770">
        <f>AU217</f>
        <v>392.6</v>
      </c>
      <c r="X116" s="770">
        <f>AW217</f>
        <v>1491.67</v>
      </c>
      <c r="Y116" s="770">
        <f>AX217</f>
        <v>608.20000000000005</v>
      </c>
      <c r="Z116" s="855"/>
      <c r="AA116" s="855"/>
      <c r="AB116" s="45" t="str">
        <f t="shared" si="36"/>
        <v>Resolução ANEEL Nº 3.313 de 26 de março de 2024</v>
      </c>
      <c r="AC116" s="25"/>
      <c r="AD116" s="25"/>
      <c r="AE116" s="25"/>
      <c r="AI116" s="25"/>
      <c r="AJ116" s="25"/>
      <c r="AK116" s="839"/>
      <c r="AL116" s="449">
        <f t="shared" si="39"/>
        <v>6</v>
      </c>
      <c r="AM116" s="51">
        <v>5</v>
      </c>
      <c r="AN116" s="49">
        <v>11</v>
      </c>
      <c r="AO116" s="835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33"/>
        <v>1113.47</v>
      </c>
      <c r="AX116" s="439">
        <f t="shared" si="34"/>
        <v>450.28999999999996</v>
      </c>
    </row>
    <row r="117" spans="2:50" x14ac:dyDescent="0.3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6"/>
      <c r="U117" s="52" t="s">
        <v>150</v>
      </c>
      <c r="V117" s="436"/>
      <c r="W117" s="436"/>
      <c r="X117" s="436"/>
      <c r="Y117" s="436"/>
      <c r="Z117" s="855"/>
      <c r="AA117" s="855"/>
      <c r="AB117" s="45" t="str">
        <f t="shared" si="36"/>
        <v>Resolução ANEEL Nº 3.313 de 26 de março de 2024</v>
      </c>
      <c r="AC117" s="25"/>
      <c r="AD117" s="25"/>
      <c r="AE117" s="25"/>
      <c r="AI117" s="25"/>
      <c r="AJ117" s="25"/>
      <c r="AK117" s="843"/>
      <c r="AL117" s="450">
        <f t="shared" si="39"/>
        <v>6</v>
      </c>
      <c r="AM117" s="56">
        <v>5</v>
      </c>
      <c r="AN117" s="49">
        <v>12</v>
      </c>
      <c r="AO117" s="834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>AS117+AT117</f>
        <v>1113.47</v>
      </c>
      <c r="AX117" s="439">
        <f>AU117+AV117</f>
        <v>450.28999999999996</v>
      </c>
    </row>
    <row r="118" spans="2:50" x14ac:dyDescent="0.3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6"/>
      <c r="U118" s="52" t="s">
        <v>179</v>
      </c>
      <c r="V118" s="436"/>
      <c r="W118" s="436"/>
      <c r="X118" s="436"/>
      <c r="Y118" s="436"/>
      <c r="Z118" s="855"/>
      <c r="AA118" s="855"/>
      <c r="AB118" s="45" t="str">
        <f t="shared" si="36"/>
        <v>Resolução ANEEL Nº 3.313 de 26 de março de 2024</v>
      </c>
      <c r="AC118" s="25"/>
      <c r="AD118" s="25"/>
      <c r="AE118" s="25"/>
      <c r="AI118" s="25"/>
      <c r="AJ118" s="25"/>
      <c r="AK118" s="838">
        <v>2020</v>
      </c>
      <c r="AL118" s="448">
        <v>7</v>
      </c>
      <c r="AM118" s="48">
        <v>2</v>
      </c>
      <c r="AN118" s="49">
        <v>5</v>
      </c>
      <c r="AO118" s="833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40">AS118+AT118</f>
        <v>0</v>
      </c>
      <c r="AX118" s="439">
        <f t="shared" ref="AX118:AX138" si="41">AU118+AV118</f>
        <v>0</v>
      </c>
    </row>
    <row r="119" spans="2:50" x14ac:dyDescent="0.3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6"/>
      <c r="U119" s="52" t="s">
        <v>180</v>
      </c>
      <c r="V119" s="436"/>
      <c r="W119" s="436"/>
      <c r="X119" s="436"/>
      <c r="Y119" s="436"/>
      <c r="Z119" s="855"/>
      <c r="AA119" s="855"/>
      <c r="AB119" s="45" t="str">
        <f t="shared" si="36"/>
        <v>Resolução ANEEL Nº 3.313 de 26 de março de 2024</v>
      </c>
      <c r="AC119" s="25"/>
      <c r="AD119" s="25"/>
      <c r="AE119" s="25"/>
      <c r="AI119" s="25"/>
      <c r="AJ119" s="25"/>
      <c r="AK119" s="839"/>
      <c r="AL119" s="449">
        <f t="shared" ref="AL119:AM125" si="42">AL118</f>
        <v>7</v>
      </c>
      <c r="AM119" s="51">
        <f t="shared" si="42"/>
        <v>2</v>
      </c>
      <c r="AN119" s="49">
        <v>6</v>
      </c>
      <c r="AO119" s="835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40"/>
        <v>0</v>
      </c>
      <c r="AX119" s="439">
        <f t="shared" si="41"/>
        <v>0</v>
      </c>
    </row>
    <row r="120" spans="2:50" x14ac:dyDescent="0.3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6"/>
      <c r="U120" s="742" t="s">
        <v>151</v>
      </c>
      <c r="V120" s="770">
        <f>AS221</f>
        <v>1169.55</v>
      </c>
      <c r="W120" s="770">
        <f>AU221</f>
        <v>392.6</v>
      </c>
      <c r="X120" s="770">
        <f>AW221</f>
        <v>1491.67</v>
      </c>
      <c r="Y120" s="770">
        <f>AX221</f>
        <v>608.20000000000005</v>
      </c>
      <c r="Z120" s="855"/>
      <c r="AA120" s="855"/>
      <c r="AB120" s="45" t="str">
        <f t="shared" si="36"/>
        <v>Resolução ANEEL Nº 3.313 de 26 de março de 2024</v>
      </c>
      <c r="AC120" s="25"/>
      <c r="AD120" s="25"/>
      <c r="AE120" s="25"/>
      <c r="AI120" s="25"/>
      <c r="AJ120" s="25"/>
      <c r="AK120" s="839"/>
      <c r="AL120" s="449">
        <f t="shared" si="42"/>
        <v>7</v>
      </c>
      <c r="AM120" s="51">
        <f>AM118</f>
        <v>2</v>
      </c>
      <c r="AN120" s="49">
        <v>7</v>
      </c>
      <c r="AO120" s="835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40"/>
        <v>0</v>
      </c>
      <c r="AX120" s="439">
        <f t="shared" si="41"/>
        <v>0</v>
      </c>
    </row>
    <row r="121" spans="2:50" x14ac:dyDescent="0.3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7"/>
      <c r="U121" s="742" t="s">
        <v>181</v>
      </c>
      <c r="V121" s="770">
        <f>V120</f>
        <v>1169.55</v>
      </c>
      <c r="W121" s="770">
        <f>W120</f>
        <v>392.6</v>
      </c>
      <c r="X121" s="742">
        <f>X120</f>
        <v>1491.67</v>
      </c>
      <c r="Y121" s="742">
        <f>Y120</f>
        <v>608.20000000000005</v>
      </c>
      <c r="Z121" s="856"/>
      <c r="AA121" s="856"/>
      <c r="AB121" s="45" t="str">
        <f t="shared" si="36"/>
        <v>Resolução ANEEL Nº 3.313 de 26 de março de 2024</v>
      </c>
      <c r="AC121" s="25"/>
      <c r="AD121" s="25"/>
      <c r="AE121" s="25"/>
      <c r="AI121" s="25"/>
      <c r="AJ121" s="25"/>
      <c r="AK121" s="839"/>
      <c r="AL121" s="449">
        <f t="shared" si="42"/>
        <v>7</v>
      </c>
      <c r="AM121" s="51">
        <f>AM118</f>
        <v>2</v>
      </c>
      <c r="AN121" s="49">
        <v>8</v>
      </c>
      <c r="AO121" s="835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40"/>
        <v>0</v>
      </c>
      <c r="AX121" s="439">
        <f t="shared" si="41"/>
        <v>0</v>
      </c>
    </row>
    <row r="122" spans="2:50" x14ac:dyDescent="0.3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5">
        <v>2025</v>
      </c>
      <c r="U122" s="44" t="s">
        <v>162</v>
      </c>
      <c r="V122" s="437"/>
      <c r="W122" s="437"/>
      <c r="X122" s="437"/>
      <c r="Y122" s="437"/>
      <c r="Z122" s="854">
        <v>45639</v>
      </c>
      <c r="AA122" s="854">
        <v>46003</v>
      </c>
      <c r="AB122" s="45" t="s">
        <v>1161</v>
      </c>
      <c r="AC122" s="25"/>
      <c r="AD122" s="25"/>
      <c r="AE122" s="25"/>
      <c r="AI122" s="25"/>
      <c r="AJ122" s="25"/>
      <c r="AK122" s="839"/>
      <c r="AL122" s="449">
        <f t="shared" si="42"/>
        <v>7</v>
      </c>
      <c r="AM122" s="51">
        <f>AM118</f>
        <v>2</v>
      </c>
      <c r="AN122" s="49">
        <v>9</v>
      </c>
      <c r="AO122" s="835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40"/>
        <v>0</v>
      </c>
      <c r="AX122" s="439">
        <f t="shared" si="41"/>
        <v>0</v>
      </c>
    </row>
    <row r="123" spans="2:50" x14ac:dyDescent="0.3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6"/>
      <c r="U123" s="44" t="s">
        <v>123</v>
      </c>
      <c r="V123" s="437"/>
      <c r="W123" s="437"/>
      <c r="X123" s="437"/>
      <c r="Y123" s="437"/>
      <c r="Z123" s="855"/>
      <c r="AA123" s="855"/>
      <c r="AB123" s="45" t="str">
        <f>AB122</f>
        <v>Resolução ANEEL Nº 3.430 de 10 de dezembro de 2024</v>
      </c>
      <c r="AC123" s="25"/>
      <c r="AD123" s="25"/>
      <c r="AE123" s="25"/>
      <c r="AI123" s="25"/>
      <c r="AJ123" s="25"/>
      <c r="AK123" s="839"/>
      <c r="AL123" s="449">
        <f t="shared" si="42"/>
        <v>7</v>
      </c>
      <c r="AM123" s="51">
        <f>AM119</f>
        <v>2</v>
      </c>
      <c r="AN123" s="53">
        <v>10</v>
      </c>
      <c r="AO123" s="835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40"/>
        <v>0</v>
      </c>
      <c r="AX123" s="439">
        <f t="shared" si="41"/>
        <v>0</v>
      </c>
    </row>
    <row r="124" spans="2:50" x14ac:dyDescent="0.3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6"/>
      <c r="U124" s="44" t="s">
        <v>122</v>
      </c>
      <c r="V124" s="437"/>
      <c r="W124" s="437"/>
      <c r="X124" s="437"/>
      <c r="Y124" s="437"/>
      <c r="Z124" s="855"/>
      <c r="AA124" s="855"/>
      <c r="AB124" s="45" t="str">
        <f>AB123</f>
        <v>Resolução ANEEL Nº 3.430 de 10 de dezembro de 2024</v>
      </c>
      <c r="AC124" s="25"/>
      <c r="AD124" s="25"/>
      <c r="AE124" s="25"/>
      <c r="AI124" s="25"/>
      <c r="AJ124" s="25"/>
      <c r="AK124" s="839"/>
      <c r="AL124" s="449">
        <f t="shared" si="42"/>
        <v>7</v>
      </c>
      <c r="AM124" s="51">
        <f>AM120</f>
        <v>2</v>
      </c>
      <c r="AN124" s="53">
        <v>11</v>
      </c>
      <c r="AO124" s="835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40"/>
        <v>0</v>
      </c>
      <c r="AX124" s="439">
        <f t="shared" si="41"/>
        <v>0</v>
      </c>
    </row>
    <row r="125" spans="2:50" x14ac:dyDescent="0.3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6"/>
      <c r="U125" s="44" t="s">
        <v>121</v>
      </c>
      <c r="V125" s="437"/>
      <c r="W125" s="437"/>
      <c r="X125" s="437"/>
      <c r="Y125" s="437"/>
      <c r="Z125" s="855"/>
      <c r="AA125" s="855"/>
      <c r="AB125" s="45" t="str">
        <f t="shared" ref="AB125:AB132" si="43">AB124</f>
        <v>Resolução ANEEL Nº 3.430 de 10 de dezembro de 2024</v>
      </c>
      <c r="AC125" s="25"/>
      <c r="AD125" s="25"/>
      <c r="AE125" s="25"/>
      <c r="AI125" s="25"/>
      <c r="AJ125" s="25"/>
      <c r="AK125" s="839"/>
      <c r="AL125" s="449">
        <f t="shared" si="42"/>
        <v>7</v>
      </c>
      <c r="AM125" s="51">
        <f>AM121</f>
        <v>2</v>
      </c>
      <c r="AN125" s="53">
        <v>12</v>
      </c>
      <c r="AO125" s="834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40"/>
        <v>0</v>
      </c>
      <c r="AX125" s="439">
        <f t="shared" si="41"/>
        <v>0</v>
      </c>
    </row>
    <row r="126" spans="2:50" x14ac:dyDescent="0.3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6"/>
      <c r="U126" s="742" t="s">
        <v>63</v>
      </c>
      <c r="V126" s="770">
        <f>AQ235</f>
        <v>91.26</v>
      </c>
      <c r="W126" s="770">
        <f>AR235</f>
        <v>33.76</v>
      </c>
      <c r="X126" s="770">
        <f>AW235</f>
        <v>553.44000000000005</v>
      </c>
      <c r="Y126" s="770">
        <f>AX235</f>
        <v>387.44</v>
      </c>
      <c r="Z126" s="855"/>
      <c r="AA126" s="855"/>
      <c r="AB126" s="45" t="str">
        <f t="shared" si="43"/>
        <v>Resolução ANEEL Nº 3.430 de 10 de dezembro de 2024</v>
      </c>
      <c r="AC126" s="25"/>
      <c r="AD126" s="25"/>
      <c r="AE126" s="25"/>
      <c r="AI126" s="25"/>
      <c r="AJ126" s="25"/>
      <c r="AK126" s="839"/>
      <c r="AL126" s="449">
        <f>AL122</f>
        <v>7</v>
      </c>
      <c r="AM126" s="48">
        <v>3</v>
      </c>
      <c r="AN126" s="53">
        <v>2</v>
      </c>
      <c r="AO126" s="833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40"/>
        <v>0</v>
      </c>
      <c r="AX126" s="439">
        <f t="shared" si="41"/>
        <v>0</v>
      </c>
    </row>
    <row r="127" spans="2:50" x14ac:dyDescent="0.3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6"/>
      <c r="U127" s="742" t="s">
        <v>64</v>
      </c>
      <c r="V127" s="770">
        <f>AS238</f>
        <v>1408.43</v>
      </c>
      <c r="W127" s="770">
        <f>AU238</f>
        <v>453.66</v>
      </c>
      <c r="X127" s="770">
        <f>AW238</f>
        <v>1768.95</v>
      </c>
      <c r="Y127" s="770">
        <f>AX238</f>
        <v>648.19000000000005</v>
      </c>
      <c r="Z127" s="855"/>
      <c r="AA127" s="855"/>
      <c r="AB127" s="45" t="str">
        <f t="shared" si="43"/>
        <v>Resolução ANEEL Nº 3.430 de 10 de dezembro de 2024</v>
      </c>
      <c r="AC127" s="25"/>
      <c r="AD127" s="25"/>
      <c r="AE127" s="25"/>
      <c r="AI127" s="25"/>
      <c r="AJ127" s="25"/>
      <c r="AK127" s="839"/>
      <c r="AL127" s="449">
        <f>AL122</f>
        <v>7</v>
      </c>
      <c r="AM127" s="51">
        <f>AM126</f>
        <v>3</v>
      </c>
      <c r="AN127" s="53">
        <v>3</v>
      </c>
      <c r="AO127" s="835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40"/>
        <v>0</v>
      </c>
      <c r="AX127" s="439">
        <f t="shared" si="41"/>
        <v>0</v>
      </c>
    </row>
    <row r="128" spans="2:50" x14ac:dyDescent="0.3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6"/>
      <c r="U128" s="52" t="s">
        <v>150</v>
      </c>
      <c r="V128" s="436"/>
      <c r="W128" s="436"/>
      <c r="X128" s="436"/>
      <c r="Y128" s="436"/>
      <c r="Z128" s="855"/>
      <c r="AA128" s="855"/>
      <c r="AB128" s="45" t="str">
        <f t="shared" si="43"/>
        <v>Resolução ANEEL Nº 3.430 de 10 de dezembro de 2024</v>
      </c>
      <c r="AC128" s="25"/>
      <c r="AD128" s="25"/>
      <c r="AE128" s="25"/>
      <c r="AI128" s="25"/>
      <c r="AJ128" s="25"/>
      <c r="AK128" s="839"/>
      <c r="AL128" s="449">
        <f t="shared" ref="AL128:AM138" si="44">AL127</f>
        <v>7</v>
      </c>
      <c r="AM128" s="51">
        <f>AM126</f>
        <v>3</v>
      </c>
      <c r="AN128" s="53">
        <v>4</v>
      </c>
      <c r="AO128" s="835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40"/>
        <v>0</v>
      </c>
      <c r="AX128" s="439">
        <f t="shared" si="41"/>
        <v>0</v>
      </c>
    </row>
    <row r="129" spans="2:50" x14ac:dyDescent="0.3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6"/>
      <c r="U129" s="52" t="s">
        <v>179</v>
      </c>
      <c r="V129" s="436"/>
      <c r="W129" s="436"/>
      <c r="X129" s="436"/>
      <c r="Y129" s="436"/>
      <c r="Z129" s="855"/>
      <c r="AA129" s="855"/>
      <c r="AB129" s="45" t="str">
        <f t="shared" si="43"/>
        <v>Resolução ANEEL Nº 3.430 de 10 de dezembro de 2024</v>
      </c>
      <c r="AC129" s="25"/>
      <c r="AD129" s="25"/>
      <c r="AE129" s="25"/>
      <c r="AI129" s="25"/>
      <c r="AJ129" s="25"/>
      <c r="AK129" s="839"/>
      <c r="AL129" s="449">
        <f t="shared" si="44"/>
        <v>7</v>
      </c>
      <c r="AM129" s="51">
        <f t="shared" si="44"/>
        <v>3</v>
      </c>
      <c r="AN129" s="53">
        <v>5</v>
      </c>
      <c r="AO129" s="835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40"/>
        <v>0</v>
      </c>
      <c r="AX129" s="439">
        <f t="shared" si="41"/>
        <v>0</v>
      </c>
    </row>
    <row r="130" spans="2:50" x14ac:dyDescent="0.3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6"/>
      <c r="U130" s="52" t="s">
        <v>180</v>
      </c>
      <c r="V130" s="436"/>
      <c r="W130" s="436"/>
      <c r="X130" s="436"/>
      <c r="Y130" s="436"/>
      <c r="Z130" s="855"/>
      <c r="AA130" s="855"/>
      <c r="AB130" s="45" t="str">
        <f t="shared" si="43"/>
        <v>Resolução ANEEL Nº 3.430 de 10 de dezembro de 2024</v>
      </c>
      <c r="AC130" s="25"/>
      <c r="AD130" s="25"/>
      <c r="AE130" s="25"/>
      <c r="AI130" s="25"/>
      <c r="AJ130" s="25"/>
      <c r="AK130" s="839"/>
      <c r="AL130" s="449">
        <f t="shared" si="44"/>
        <v>7</v>
      </c>
      <c r="AM130" s="56">
        <f t="shared" si="44"/>
        <v>3</v>
      </c>
      <c r="AN130" s="53">
        <v>6</v>
      </c>
      <c r="AO130" s="834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40"/>
        <v>402.51</v>
      </c>
      <c r="AX130" s="439">
        <f t="shared" si="41"/>
        <v>268.40999999999997</v>
      </c>
    </row>
    <row r="131" spans="2:50" x14ac:dyDescent="0.3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6"/>
      <c r="U131" s="742" t="s">
        <v>151</v>
      </c>
      <c r="V131" s="770">
        <f>AS242</f>
        <v>1523.93</v>
      </c>
      <c r="W131" s="770">
        <f>AU242</f>
        <v>476.76</v>
      </c>
      <c r="X131" s="770">
        <f>AW242</f>
        <v>1884.45</v>
      </c>
      <c r="Y131" s="770">
        <f>AX242</f>
        <v>671.29</v>
      </c>
      <c r="Z131" s="855"/>
      <c r="AA131" s="855"/>
      <c r="AB131" s="45" t="str">
        <f t="shared" si="43"/>
        <v>Resolução ANEEL Nº 3.430 de 10 de dezembro de 2024</v>
      </c>
      <c r="AC131" s="25"/>
      <c r="AD131" s="25"/>
      <c r="AE131" s="25"/>
      <c r="AI131" s="25"/>
      <c r="AJ131" s="25"/>
      <c r="AK131" s="839"/>
      <c r="AL131" s="449">
        <f t="shared" si="44"/>
        <v>7</v>
      </c>
      <c r="AM131" s="51">
        <v>4</v>
      </c>
      <c r="AN131" s="49">
        <v>5</v>
      </c>
      <c r="AO131" s="833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40"/>
        <v>0</v>
      </c>
      <c r="AX131" s="439">
        <f t="shared" si="41"/>
        <v>0</v>
      </c>
    </row>
    <row r="132" spans="2:50" x14ac:dyDescent="0.3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47"/>
      <c r="U132" s="742" t="s">
        <v>181</v>
      </c>
      <c r="V132" s="770">
        <f>AS243</f>
        <v>1523.93</v>
      </c>
      <c r="W132" s="770">
        <f>AU243</f>
        <v>476.76</v>
      </c>
      <c r="X132" s="770">
        <f>AW243</f>
        <v>1884.45</v>
      </c>
      <c r="Y132" s="770">
        <f>AX243</f>
        <v>671.29</v>
      </c>
      <c r="Z132" s="856"/>
      <c r="AA132" s="856"/>
      <c r="AB132" s="45" t="str">
        <f t="shared" si="43"/>
        <v>Resolução ANEEL Nº 3.430 de 10 de dezembro de 2024</v>
      </c>
      <c r="AC132" s="25"/>
      <c r="AD132" s="25"/>
      <c r="AE132" s="25"/>
      <c r="AI132" s="25"/>
      <c r="AJ132" s="25"/>
      <c r="AK132" s="839"/>
      <c r="AL132" s="449">
        <f t="shared" si="44"/>
        <v>7</v>
      </c>
      <c r="AM132" s="56">
        <v>4</v>
      </c>
      <c r="AN132" s="49">
        <v>6</v>
      </c>
      <c r="AO132" s="834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40"/>
        <v>0</v>
      </c>
      <c r="AX132" s="439">
        <f t="shared" si="41"/>
        <v>0</v>
      </c>
    </row>
    <row r="133" spans="2:50" x14ac:dyDescent="0.3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I133" s="25"/>
      <c r="AJ133" s="25"/>
      <c r="AK133" s="839"/>
      <c r="AL133" s="449">
        <f t="shared" si="44"/>
        <v>7</v>
      </c>
      <c r="AM133" s="51">
        <v>5</v>
      </c>
      <c r="AN133" s="49">
        <v>7</v>
      </c>
      <c r="AO133" s="833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40"/>
        <v>1331.83</v>
      </c>
      <c r="AX133" s="439">
        <f t="shared" si="41"/>
        <v>479.65</v>
      </c>
    </row>
    <row r="134" spans="2:50" x14ac:dyDescent="0.3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I134" s="25"/>
      <c r="AJ134" s="25"/>
      <c r="AK134" s="839"/>
      <c r="AL134" s="449">
        <f t="shared" si="44"/>
        <v>7</v>
      </c>
      <c r="AM134" s="51">
        <v>5</v>
      </c>
      <c r="AN134" s="49">
        <v>8</v>
      </c>
      <c r="AO134" s="835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40"/>
        <v>0</v>
      </c>
      <c r="AX134" s="439">
        <f t="shared" si="41"/>
        <v>0</v>
      </c>
    </row>
    <row r="135" spans="2:50" x14ac:dyDescent="0.3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I135" s="25"/>
      <c r="AJ135" s="25"/>
      <c r="AK135" s="839"/>
      <c r="AL135" s="449">
        <f t="shared" si="44"/>
        <v>7</v>
      </c>
      <c r="AM135" s="51">
        <v>5</v>
      </c>
      <c r="AN135" s="49">
        <v>9</v>
      </c>
      <c r="AO135" s="835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40"/>
        <v>0</v>
      </c>
      <c r="AX135" s="439">
        <f t="shared" si="41"/>
        <v>0</v>
      </c>
    </row>
    <row r="136" spans="2:50" x14ac:dyDescent="0.3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I136" s="25"/>
      <c r="AJ136" s="25"/>
      <c r="AK136" s="839"/>
      <c r="AL136" s="449">
        <f t="shared" si="44"/>
        <v>7</v>
      </c>
      <c r="AM136" s="51">
        <v>5</v>
      </c>
      <c r="AN136" s="49">
        <v>10</v>
      </c>
      <c r="AO136" s="835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40"/>
        <v>0</v>
      </c>
      <c r="AX136" s="439">
        <f t="shared" si="41"/>
        <v>0</v>
      </c>
    </row>
    <row r="137" spans="2:50" x14ac:dyDescent="0.3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I137" s="25"/>
      <c r="AJ137" s="25"/>
      <c r="AK137" s="839"/>
      <c r="AL137" s="449">
        <f t="shared" si="44"/>
        <v>7</v>
      </c>
      <c r="AM137" s="51">
        <v>5</v>
      </c>
      <c r="AN137" s="49">
        <v>11</v>
      </c>
      <c r="AO137" s="835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40"/>
        <v>1331.83</v>
      </c>
      <c r="AX137" s="439">
        <f t="shared" si="41"/>
        <v>479.65</v>
      </c>
    </row>
    <row r="138" spans="2:50" ht="14.4" thickBot="1" x14ac:dyDescent="0.3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I138" s="25"/>
      <c r="AJ138" s="25"/>
      <c r="AK138" s="839"/>
      <c r="AL138" s="449">
        <f t="shared" si="44"/>
        <v>7</v>
      </c>
      <c r="AM138" s="51">
        <v>5</v>
      </c>
      <c r="AN138" s="35">
        <v>12</v>
      </c>
      <c r="AO138" s="835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40"/>
        <v>1331.83</v>
      </c>
      <c r="AX138" s="439">
        <f t="shared" si="41"/>
        <v>479.65</v>
      </c>
    </row>
    <row r="139" spans="2:50" x14ac:dyDescent="0.3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I139" s="25"/>
      <c r="AJ139" s="25"/>
      <c r="AK139" s="840">
        <v>2021</v>
      </c>
      <c r="AL139" s="718">
        <v>8</v>
      </c>
      <c r="AM139" s="719">
        <v>2</v>
      </c>
      <c r="AN139" s="720">
        <v>5</v>
      </c>
      <c r="AO139" s="836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45">AS139+AT139</f>
        <v>0</v>
      </c>
      <c r="AX139" s="439">
        <f t="shared" ref="AX139:AX159" si="46">AU139+AV139</f>
        <v>0</v>
      </c>
    </row>
    <row r="140" spans="2:50" x14ac:dyDescent="0.3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I140" s="25"/>
      <c r="AJ140" s="25"/>
      <c r="AK140" s="841"/>
      <c r="AL140" s="449">
        <f t="shared" ref="AL140:AM146" si="47">AL139</f>
        <v>8</v>
      </c>
      <c r="AM140" s="51">
        <f t="shared" si="47"/>
        <v>2</v>
      </c>
      <c r="AN140" s="49">
        <v>6</v>
      </c>
      <c r="AO140" s="835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45"/>
        <v>0</v>
      </c>
      <c r="AX140" s="439">
        <f t="shared" si="46"/>
        <v>0</v>
      </c>
    </row>
    <row r="141" spans="2:50" x14ac:dyDescent="0.3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I141" s="25"/>
      <c r="AJ141" s="25"/>
      <c r="AK141" s="841"/>
      <c r="AL141" s="449">
        <f t="shared" si="47"/>
        <v>8</v>
      </c>
      <c r="AM141" s="51">
        <f>AM139</f>
        <v>2</v>
      </c>
      <c r="AN141" s="49">
        <v>7</v>
      </c>
      <c r="AO141" s="835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45"/>
        <v>0</v>
      </c>
      <c r="AX141" s="439">
        <f t="shared" si="46"/>
        <v>0</v>
      </c>
    </row>
    <row r="142" spans="2:50" x14ac:dyDescent="0.3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I142" s="25"/>
      <c r="AJ142" s="25"/>
      <c r="AK142" s="841"/>
      <c r="AL142" s="449">
        <f t="shared" si="47"/>
        <v>8</v>
      </c>
      <c r="AM142" s="51">
        <f>AM139</f>
        <v>2</v>
      </c>
      <c r="AN142" s="49">
        <v>8</v>
      </c>
      <c r="AO142" s="835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45"/>
        <v>0</v>
      </c>
      <c r="AX142" s="439">
        <f t="shared" si="46"/>
        <v>0</v>
      </c>
    </row>
    <row r="143" spans="2:50" x14ac:dyDescent="0.3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I143" s="25"/>
      <c r="AJ143" s="25"/>
      <c r="AK143" s="841"/>
      <c r="AL143" s="449">
        <f t="shared" si="47"/>
        <v>8</v>
      </c>
      <c r="AM143" s="51">
        <f>AM139</f>
        <v>2</v>
      </c>
      <c r="AN143" s="49">
        <v>9</v>
      </c>
      <c r="AO143" s="835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45"/>
        <v>0</v>
      </c>
      <c r="AX143" s="439">
        <f t="shared" si="46"/>
        <v>0</v>
      </c>
    </row>
    <row r="144" spans="2:50" x14ac:dyDescent="0.3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I144" s="25"/>
      <c r="AJ144" s="25"/>
      <c r="AK144" s="841"/>
      <c r="AL144" s="449">
        <f t="shared" si="47"/>
        <v>8</v>
      </c>
      <c r="AM144" s="51">
        <f>AM140</f>
        <v>2</v>
      </c>
      <c r="AN144" s="53">
        <v>10</v>
      </c>
      <c r="AO144" s="835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45"/>
        <v>0</v>
      </c>
      <c r="AX144" s="439">
        <f t="shared" si="46"/>
        <v>0</v>
      </c>
    </row>
    <row r="145" spans="2:50" x14ac:dyDescent="0.3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I145" s="25"/>
      <c r="AJ145" s="25"/>
      <c r="AK145" s="841"/>
      <c r="AL145" s="449">
        <f t="shared" si="47"/>
        <v>8</v>
      </c>
      <c r="AM145" s="51">
        <f>AM141</f>
        <v>2</v>
      </c>
      <c r="AN145" s="53">
        <v>11</v>
      </c>
      <c r="AO145" s="835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45"/>
        <v>0</v>
      </c>
      <c r="AX145" s="439">
        <f t="shared" si="46"/>
        <v>0</v>
      </c>
    </row>
    <row r="146" spans="2:50" x14ac:dyDescent="0.3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I146" s="25"/>
      <c r="AJ146" s="25"/>
      <c r="AK146" s="841"/>
      <c r="AL146" s="449">
        <f t="shared" si="47"/>
        <v>8</v>
      </c>
      <c r="AM146" s="51">
        <f>AM142</f>
        <v>2</v>
      </c>
      <c r="AN146" s="53">
        <v>12</v>
      </c>
      <c r="AO146" s="834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45"/>
        <v>320.82</v>
      </c>
      <c r="AX146" s="439">
        <f t="shared" si="46"/>
        <v>320.82</v>
      </c>
    </row>
    <row r="147" spans="2:50" x14ac:dyDescent="0.3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I147" s="25"/>
      <c r="AJ147" s="25"/>
      <c r="AK147" s="841"/>
      <c r="AL147" s="449">
        <f>AL143</f>
        <v>8</v>
      </c>
      <c r="AM147" s="48">
        <v>3</v>
      </c>
      <c r="AN147" s="53">
        <v>2</v>
      </c>
      <c r="AO147" s="833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45"/>
        <v>0</v>
      </c>
      <c r="AX147" s="439">
        <f t="shared" si="46"/>
        <v>0</v>
      </c>
    </row>
    <row r="148" spans="2:50" x14ac:dyDescent="0.3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I148" s="25"/>
      <c r="AJ148" s="25"/>
      <c r="AK148" s="841"/>
      <c r="AL148" s="449">
        <f>AL143</f>
        <v>8</v>
      </c>
      <c r="AM148" s="51">
        <f>AM147</f>
        <v>3</v>
      </c>
      <c r="AN148" s="53">
        <v>3</v>
      </c>
      <c r="AO148" s="835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45"/>
        <v>0</v>
      </c>
      <c r="AX148" s="439">
        <f t="shared" si="46"/>
        <v>0</v>
      </c>
    </row>
    <row r="149" spans="2:50" x14ac:dyDescent="0.3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I149" s="25"/>
      <c r="AJ149" s="25"/>
      <c r="AK149" s="841"/>
      <c r="AL149" s="449">
        <f t="shared" ref="AL149:AM159" si="48">AL148</f>
        <v>8</v>
      </c>
      <c r="AM149" s="51">
        <f>AM147</f>
        <v>3</v>
      </c>
      <c r="AN149" s="53">
        <v>4</v>
      </c>
      <c r="AO149" s="835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45"/>
        <v>371.05</v>
      </c>
      <c r="AX149" s="439">
        <f t="shared" si="46"/>
        <v>236.95</v>
      </c>
    </row>
    <row r="150" spans="2:50" x14ac:dyDescent="0.3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I150" s="25"/>
      <c r="AJ150" s="25"/>
      <c r="AK150" s="841"/>
      <c r="AL150" s="449">
        <f t="shared" si="48"/>
        <v>8</v>
      </c>
      <c r="AM150" s="51">
        <f t="shared" si="48"/>
        <v>3</v>
      </c>
      <c r="AN150" s="53">
        <v>5</v>
      </c>
      <c r="AO150" s="835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45"/>
        <v>0</v>
      </c>
      <c r="AX150" s="439">
        <f t="shared" si="46"/>
        <v>0</v>
      </c>
    </row>
    <row r="151" spans="2:50" x14ac:dyDescent="0.3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I151" s="25"/>
      <c r="AJ151" s="25"/>
      <c r="AK151" s="841"/>
      <c r="AL151" s="449">
        <f t="shared" si="48"/>
        <v>8</v>
      </c>
      <c r="AM151" s="56">
        <f t="shared" si="48"/>
        <v>3</v>
      </c>
      <c r="AN151" s="53">
        <v>6</v>
      </c>
      <c r="AO151" s="834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45"/>
        <v>402.51</v>
      </c>
      <c r="AX151" s="439">
        <f t="shared" si="46"/>
        <v>268.40999999999997</v>
      </c>
    </row>
    <row r="152" spans="2:50" x14ac:dyDescent="0.3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I152" s="25"/>
      <c r="AJ152" s="25"/>
      <c r="AK152" s="841"/>
      <c r="AL152" s="449">
        <f t="shared" si="48"/>
        <v>8</v>
      </c>
      <c r="AM152" s="51">
        <v>4</v>
      </c>
      <c r="AN152" s="49">
        <v>5</v>
      </c>
      <c r="AO152" s="833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45"/>
        <v>0</v>
      </c>
      <c r="AX152" s="439">
        <f t="shared" si="46"/>
        <v>0</v>
      </c>
    </row>
    <row r="153" spans="2:50" x14ac:dyDescent="0.3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41"/>
      <c r="AL153" s="449">
        <f t="shared" si="48"/>
        <v>8</v>
      </c>
      <c r="AM153" s="56">
        <v>4</v>
      </c>
      <c r="AN153" s="49">
        <v>6</v>
      </c>
      <c r="AO153" s="834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45"/>
        <v>0</v>
      </c>
      <c r="AX153" s="439">
        <f t="shared" si="46"/>
        <v>0</v>
      </c>
    </row>
    <row r="154" spans="2:50" x14ac:dyDescent="0.3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41"/>
      <c r="AL154" s="449">
        <f t="shared" si="48"/>
        <v>8</v>
      </c>
      <c r="AM154" s="51">
        <v>5</v>
      </c>
      <c r="AN154" s="49">
        <v>7</v>
      </c>
      <c r="AO154" s="833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45"/>
        <v>0</v>
      </c>
      <c r="AX154" s="439">
        <f t="shared" si="46"/>
        <v>0</v>
      </c>
    </row>
    <row r="155" spans="2:50" x14ac:dyDescent="0.3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41"/>
      <c r="AL155" s="449">
        <f t="shared" si="48"/>
        <v>8</v>
      </c>
      <c r="AM155" s="51">
        <v>5</v>
      </c>
      <c r="AN155" s="49">
        <v>8</v>
      </c>
      <c r="AO155" s="835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45"/>
        <v>0</v>
      </c>
      <c r="AX155" s="439">
        <f t="shared" si="46"/>
        <v>0</v>
      </c>
    </row>
    <row r="156" spans="2:50" x14ac:dyDescent="0.3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41"/>
      <c r="AL156" s="449">
        <f t="shared" si="48"/>
        <v>8</v>
      </c>
      <c r="AM156" s="51">
        <v>5</v>
      </c>
      <c r="AN156" s="49">
        <v>9</v>
      </c>
      <c r="AO156" s="835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45"/>
        <v>0</v>
      </c>
      <c r="AX156" s="439">
        <f t="shared" si="46"/>
        <v>0</v>
      </c>
    </row>
    <row r="157" spans="2:50" x14ac:dyDescent="0.3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41"/>
      <c r="AL157" s="449">
        <f t="shared" si="48"/>
        <v>8</v>
      </c>
      <c r="AM157" s="51">
        <v>5</v>
      </c>
      <c r="AN157" s="49">
        <v>10</v>
      </c>
      <c r="AO157" s="835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45"/>
        <v>0</v>
      </c>
      <c r="AX157" s="439">
        <f t="shared" si="46"/>
        <v>0</v>
      </c>
    </row>
    <row r="158" spans="2:50" x14ac:dyDescent="0.3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41"/>
      <c r="AL158" s="449">
        <f t="shared" si="48"/>
        <v>8</v>
      </c>
      <c r="AM158" s="51">
        <v>5</v>
      </c>
      <c r="AN158" s="49">
        <v>11</v>
      </c>
      <c r="AO158" s="835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45"/>
        <v>1331.83</v>
      </c>
      <c r="AX158" s="439">
        <f t="shared" si="46"/>
        <v>479.65</v>
      </c>
    </row>
    <row r="159" spans="2:50" ht="14.4" thickBot="1" x14ac:dyDescent="0.3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41"/>
      <c r="AL159" s="449">
        <f t="shared" si="48"/>
        <v>8</v>
      </c>
      <c r="AM159" s="51">
        <v>5</v>
      </c>
      <c r="AN159" s="35">
        <v>12</v>
      </c>
      <c r="AO159" s="835"/>
      <c r="AP159" s="734" t="s">
        <v>181</v>
      </c>
      <c r="AQ159" s="764"/>
      <c r="AR159" s="764"/>
      <c r="AS159" s="715">
        <f>AS158</f>
        <v>1000.64</v>
      </c>
      <c r="AT159" s="715">
        <f>AT158</f>
        <v>331.19</v>
      </c>
      <c r="AU159" s="715">
        <f>AU158</f>
        <v>282.56</v>
      </c>
      <c r="AV159" s="735">
        <f>AV158</f>
        <v>197.09</v>
      </c>
      <c r="AW159" s="439">
        <f t="shared" si="45"/>
        <v>1331.83</v>
      </c>
      <c r="AX159" s="439">
        <f t="shared" si="46"/>
        <v>479.65</v>
      </c>
    </row>
    <row r="160" spans="2:50" x14ac:dyDescent="0.3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40">
        <v>2022</v>
      </c>
      <c r="AL160" s="718">
        <v>9</v>
      </c>
      <c r="AM160" s="719">
        <v>2</v>
      </c>
      <c r="AN160" s="720">
        <v>5</v>
      </c>
      <c r="AO160" s="836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49">AS160+AT160</f>
        <v>0</v>
      </c>
      <c r="AX160" s="737">
        <f t="shared" ref="AX160:AX179" si="50">AU160+AV160</f>
        <v>0</v>
      </c>
    </row>
    <row r="161" spans="2:50" x14ac:dyDescent="0.3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41"/>
      <c r="AL161" s="449">
        <f t="shared" ref="AL161:AM167" si="51">AL160</f>
        <v>9</v>
      </c>
      <c r="AM161" s="51">
        <f t="shared" si="51"/>
        <v>2</v>
      </c>
      <c r="AN161" s="49">
        <v>6</v>
      </c>
      <c r="AO161" s="835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49"/>
        <v>0</v>
      </c>
      <c r="AX161" s="738">
        <f t="shared" si="50"/>
        <v>0</v>
      </c>
    </row>
    <row r="162" spans="2:50" x14ac:dyDescent="0.3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41"/>
      <c r="AL162" s="449">
        <f t="shared" si="51"/>
        <v>9</v>
      </c>
      <c r="AM162" s="51">
        <f>AM160</f>
        <v>2</v>
      </c>
      <c r="AN162" s="49">
        <v>7</v>
      </c>
      <c r="AO162" s="835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49"/>
        <v>0</v>
      </c>
      <c r="AX162" s="738">
        <f t="shared" si="50"/>
        <v>0</v>
      </c>
    </row>
    <row r="163" spans="2:50" x14ac:dyDescent="0.3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41"/>
      <c r="AL163" s="449">
        <f t="shared" si="51"/>
        <v>9</v>
      </c>
      <c r="AM163" s="51">
        <f>AM160</f>
        <v>2</v>
      </c>
      <c r="AN163" s="49">
        <v>8</v>
      </c>
      <c r="AO163" s="835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49"/>
        <v>0</v>
      </c>
      <c r="AX163" s="738">
        <f t="shared" si="50"/>
        <v>0</v>
      </c>
    </row>
    <row r="164" spans="2:50" x14ac:dyDescent="0.3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41"/>
      <c r="AL164" s="449">
        <f t="shared" si="51"/>
        <v>9</v>
      </c>
      <c r="AM164" s="51">
        <f>AM160</f>
        <v>2</v>
      </c>
      <c r="AN164" s="49">
        <v>9</v>
      </c>
      <c r="AO164" s="835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49"/>
        <v>0</v>
      </c>
      <c r="AX164" s="738">
        <f t="shared" si="50"/>
        <v>0</v>
      </c>
    </row>
    <row r="165" spans="2:50" x14ac:dyDescent="0.3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41"/>
      <c r="AL165" s="449">
        <f t="shared" si="51"/>
        <v>9</v>
      </c>
      <c r="AM165" s="51">
        <f>AM161</f>
        <v>2</v>
      </c>
      <c r="AN165" s="53">
        <v>10</v>
      </c>
      <c r="AO165" s="835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49"/>
        <v>0</v>
      </c>
      <c r="AX165" s="738">
        <f t="shared" si="50"/>
        <v>0</v>
      </c>
    </row>
    <row r="166" spans="2:50" x14ac:dyDescent="0.3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41"/>
      <c r="AL166" s="449">
        <f t="shared" si="51"/>
        <v>9</v>
      </c>
      <c r="AM166" s="51">
        <f>AM162</f>
        <v>2</v>
      </c>
      <c r="AN166" s="53">
        <v>11</v>
      </c>
      <c r="AO166" s="835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49"/>
        <v>0</v>
      </c>
      <c r="AX166" s="738">
        <f t="shared" si="50"/>
        <v>0</v>
      </c>
    </row>
    <row r="167" spans="2:50" x14ac:dyDescent="0.3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41"/>
      <c r="AL167" s="449">
        <f t="shared" si="51"/>
        <v>9</v>
      </c>
      <c r="AM167" s="51">
        <f>AM163</f>
        <v>2</v>
      </c>
      <c r="AN167" s="53">
        <v>12</v>
      </c>
      <c r="AO167" s="834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49"/>
        <v>0</v>
      </c>
      <c r="AX167" s="738">
        <f t="shared" si="50"/>
        <v>0</v>
      </c>
    </row>
    <row r="168" spans="2:50" x14ac:dyDescent="0.3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41"/>
      <c r="AL168" s="449">
        <f>AL164</f>
        <v>9</v>
      </c>
      <c r="AM168" s="48">
        <v>3</v>
      </c>
      <c r="AN168" s="53">
        <v>2</v>
      </c>
      <c r="AO168" s="833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49"/>
        <v>0</v>
      </c>
      <c r="AX168" s="738">
        <f t="shared" si="50"/>
        <v>0</v>
      </c>
    </row>
    <row r="169" spans="2:50" x14ac:dyDescent="0.3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41"/>
      <c r="AL169" s="449">
        <f>AL164</f>
        <v>9</v>
      </c>
      <c r="AM169" s="51">
        <f>AM168</f>
        <v>3</v>
      </c>
      <c r="AN169" s="53">
        <v>3</v>
      </c>
      <c r="AO169" s="835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49"/>
        <v>0</v>
      </c>
      <c r="AX169" s="738">
        <f t="shared" si="50"/>
        <v>0</v>
      </c>
    </row>
    <row r="170" spans="2:50" x14ac:dyDescent="0.3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41"/>
      <c r="AL170" s="449">
        <f t="shared" ref="AL170:AM180" si="52">AL169</f>
        <v>9</v>
      </c>
      <c r="AM170" s="51">
        <f>AM168</f>
        <v>3</v>
      </c>
      <c r="AN170" s="53">
        <v>4</v>
      </c>
      <c r="AO170" s="835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49"/>
        <v>500.14</v>
      </c>
      <c r="AX170" s="738">
        <f>AU170+AV170</f>
        <v>347.38</v>
      </c>
    </row>
    <row r="171" spans="2:50" x14ac:dyDescent="0.3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41"/>
      <c r="AL171" s="449">
        <f t="shared" si="52"/>
        <v>9</v>
      </c>
      <c r="AM171" s="51">
        <f t="shared" si="52"/>
        <v>3</v>
      </c>
      <c r="AN171" s="53">
        <v>5</v>
      </c>
      <c r="AO171" s="835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49"/>
        <v>0</v>
      </c>
      <c r="AX171" s="738">
        <f t="shared" si="50"/>
        <v>0</v>
      </c>
    </row>
    <row r="172" spans="2:50" x14ac:dyDescent="0.3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41"/>
      <c r="AL172" s="449">
        <f t="shared" si="52"/>
        <v>9</v>
      </c>
      <c r="AM172" s="56">
        <f t="shared" si="52"/>
        <v>3</v>
      </c>
      <c r="AN172" s="53">
        <v>6</v>
      </c>
      <c r="AO172" s="834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49"/>
        <v>541.49</v>
      </c>
      <c r="AX172" s="738">
        <f>AU172+AV172</f>
        <v>388.73</v>
      </c>
    </row>
    <row r="173" spans="2:50" x14ac:dyDescent="0.3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41"/>
      <c r="AL173" s="449">
        <f t="shared" si="52"/>
        <v>9</v>
      </c>
      <c r="AM173" s="51">
        <v>4</v>
      </c>
      <c r="AN173" s="49">
        <v>5</v>
      </c>
      <c r="AO173" s="833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49"/>
        <v>0</v>
      </c>
      <c r="AX173" s="738">
        <f t="shared" si="50"/>
        <v>0</v>
      </c>
    </row>
    <row r="174" spans="2:50" x14ac:dyDescent="0.3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41"/>
      <c r="AL174" s="449">
        <f t="shared" si="52"/>
        <v>9</v>
      </c>
      <c r="AM174" s="56">
        <v>4</v>
      </c>
      <c r="AN174" s="49">
        <v>6</v>
      </c>
      <c r="AO174" s="834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49"/>
        <v>0</v>
      </c>
      <c r="AX174" s="738">
        <f t="shared" si="50"/>
        <v>0</v>
      </c>
    </row>
    <row r="175" spans="2:50" x14ac:dyDescent="0.3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41"/>
      <c r="AL175" s="449">
        <f t="shared" si="52"/>
        <v>9</v>
      </c>
      <c r="AM175" s="51">
        <v>5</v>
      </c>
      <c r="AN175" s="49">
        <v>7</v>
      </c>
      <c r="AO175" s="833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49"/>
        <v>1602.0900000000001</v>
      </c>
      <c r="AX175" s="738">
        <f>AU175+AV175</f>
        <v>632.56999999999994</v>
      </c>
    </row>
    <row r="176" spans="2:50" x14ac:dyDescent="0.3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41"/>
      <c r="AL176" s="449">
        <f t="shared" si="52"/>
        <v>9</v>
      </c>
      <c r="AM176" s="51">
        <v>5</v>
      </c>
      <c r="AN176" s="49">
        <v>8</v>
      </c>
      <c r="AO176" s="835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49"/>
        <v>0</v>
      </c>
      <c r="AX176" s="738">
        <f t="shared" si="50"/>
        <v>0</v>
      </c>
    </row>
    <row r="177" spans="2:50" x14ac:dyDescent="0.3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41"/>
      <c r="AL177" s="449">
        <f t="shared" si="52"/>
        <v>9</v>
      </c>
      <c r="AM177" s="51">
        <v>5</v>
      </c>
      <c r="AN177" s="49">
        <v>9</v>
      </c>
      <c r="AO177" s="835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49"/>
        <v>0</v>
      </c>
      <c r="AX177" s="738">
        <f t="shared" si="50"/>
        <v>0</v>
      </c>
    </row>
    <row r="178" spans="2:50" x14ac:dyDescent="0.3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41"/>
      <c r="AL178" s="449">
        <f t="shared" si="52"/>
        <v>9</v>
      </c>
      <c r="AM178" s="51">
        <v>5</v>
      </c>
      <c r="AN178" s="49">
        <v>10</v>
      </c>
      <c r="AO178" s="835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49"/>
        <v>0</v>
      </c>
      <c r="AX178" s="738">
        <f t="shared" si="50"/>
        <v>0</v>
      </c>
    </row>
    <row r="179" spans="2:50" x14ac:dyDescent="0.3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41"/>
      <c r="AL179" s="449">
        <f t="shared" si="52"/>
        <v>9</v>
      </c>
      <c r="AM179" s="51">
        <v>5</v>
      </c>
      <c r="AN179" s="49">
        <v>11</v>
      </c>
      <c r="AO179" s="835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49"/>
        <v>1602.0900000000001</v>
      </c>
      <c r="AX179" s="738">
        <f t="shared" si="50"/>
        <v>632.56999999999994</v>
      </c>
    </row>
    <row r="180" spans="2:50" ht="14.4" thickBot="1" x14ac:dyDescent="0.3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42"/>
      <c r="AL180" s="726">
        <f t="shared" si="52"/>
        <v>9</v>
      </c>
      <c r="AM180" s="727">
        <v>5</v>
      </c>
      <c r="AN180" s="728">
        <v>12</v>
      </c>
      <c r="AO180" s="837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3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39">
        <v>2023</v>
      </c>
      <c r="AL181" s="449">
        <v>10</v>
      </c>
      <c r="AM181" s="51">
        <v>2</v>
      </c>
      <c r="AN181" s="732">
        <v>5</v>
      </c>
      <c r="AO181" s="835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53">AS181+AT181</f>
        <v>0</v>
      </c>
      <c r="AX181" s="439">
        <f t="shared" ref="AX181:AX201" si="54">AU181+AV181</f>
        <v>0</v>
      </c>
    </row>
    <row r="182" spans="2:50" x14ac:dyDescent="0.3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39"/>
      <c r="AL182" s="449">
        <f t="shared" ref="AL182:AM188" si="55">AL181</f>
        <v>10</v>
      </c>
      <c r="AM182" s="51">
        <f t="shared" si="55"/>
        <v>2</v>
      </c>
      <c r="AN182" s="49">
        <v>6</v>
      </c>
      <c r="AO182" s="835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53"/>
        <v>0</v>
      </c>
      <c r="AX182" s="439">
        <f t="shared" si="54"/>
        <v>0</v>
      </c>
    </row>
    <row r="183" spans="2:50" x14ac:dyDescent="0.3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39"/>
      <c r="AL183" s="449">
        <f t="shared" si="55"/>
        <v>10</v>
      </c>
      <c r="AM183" s="51">
        <f>AM181</f>
        <v>2</v>
      </c>
      <c r="AN183" s="49">
        <v>7</v>
      </c>
      <c r="AO183" s="835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53"/>
        <v>0</v>
      </c>
      <c r="AX183" s="439">
        <f t="shared" si="54"/>
        <v>0</v>
      </c>
    </row>
    <row r="184" spans="2:50" x14ac:dyDescent="0.3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39"/>
      <c r="AL184" s="449">
        <f t="shared" si="55"/>
        <v>10</v>
      </c>
      <c r="AM184" s="51">
        <f>AM181</f>
        <v>2</v>
      </c>
      <c r="AN184" s="49">
        <v>8</v>
      </c>
      <c r="AO184" s="835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53"/>
        <v>0</v>
      </c>
      <c r="AX184" s="439">
        <f t="shared" si="54"/>
        <v>0</v>
      </c>
    </row>
    <row r="185" spans="2:50" x14ac:dyDescent="0.3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39"/>
      <c r="AL185" s="449">
        <f t="shared" si="55"/>
        <v>10</v>
      </c>
      <c r="AM185" s="51">
        <f>AM181</f>
        <v>2</v>
      </c>
      <c r="AN185" s="49">
        <v>9</v>
      </c>
      <c r="AO185" s="835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53"/>
        <v>0</v>
      </c>
      <c r="AX185" s="439">
        <f t="shared" si="54"/>
        <v>0</v>
      </c>
    </row>
    <row r="186" spans="2:50" x14ac:dyDescent="0.3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39"/>
      <c r="AL186" s="449">
        <f t="shared" si="55"/>
        <v>10</v>
      </c>
      <c r="AM186" s="51">
        <f>AM182</f>
        <v>2</v>
      </c>
      <c r="AN186" s="53">
        <v>10</v>
      </c>
      <c r="AO186" s="835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53"/>
        <v>0</v>
      </c>
      <c r="AX186" s="439">
        <f t="shared" si="54"/>
        <v>0</v>
      </c>
    </row>
    <row r="187" spans="2:50" x14ac:dyDescent="0.3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39"/>
      <c r="AL187" s="449">
        <f t="shared" si="55"/>
        <v>10</v>
      </c>
      <c r="AM187" s="51">
        <f>AM183</f>
        <v>2</v>
      </c>
      <c r="AN187" s="53">
        <v>11</v>
      </c>
      <c r="AO187" s="835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53"/>
        <v>0</v>
      </c>
      <c r="AX187" s="439">
        <f t="shared" si="54"/>
        <v>0</v>
      </c>
    </row>
    <row r="188" spans="2:50" x14ac:dyDescent="0.3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39"/>
      <c r="AL188" s="449">
        <f t="shared" si="55"/>
        <v>10</v>
      </c>
      <c r="AM188" s="51">
        <f>AM184</f>
        <v>2</v>
      </c>
      <c r="AN188" s="53">
        <v>12</v>
      </c>
      <c r="AO188" s="834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53"/>
        <v>0</v>
      </c>
      <c r="AX188" s="439">
        <f t="shared" si="54"/>
        <v>0</v>
      </c>
    </row>
    <row r="189" spans="2:50" x14ac:dyDescent="0.3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39"/>
      <c r="AL189" s="449">
        <f>AL185</f>
        <v>10</v>
      </c>
      <c r="AM189" s="48">
        <v>3</v>
      </c>
      <c r="AN189" s="53">
        <v>2</v>
      </c>
      <c r="AO189" s="833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53"/>
        <v>0</v>
      </c>
      <c r="AX189" s="439">
        <f t="shared" si="54"/>
        <v>0</v>
      </c>
    </row>
    <row r="190" spans="2:50" x14ac:dyDescent="0.3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39"/>
      <c r="AL190" s="449">
        <f>AL185</f>
        <v>10</v>
      </c>
      <c r="AM190" s="51">
        <f>AM189</f>
        <v>3</v>
      </c>
      <c r="AN190" s="53">
        <v>3</v>
      </c>
      <c r="AO190" s="835"/>
      <c r="AP190" s="44" t="s">
        <v>123</v>
      </c>
      <c r="AQ190" s="761"/>
      <c r="AR190" s="761"/>
      <c r="AS190" s="50"/>
      <c r="AT190" s="50"/>
      <c r="AU190" s="50"/>
      <c r="AV190" s="50"/>
      <c r="AW190" s="439">
        <f t="shared" si="53"/>
        <v>0</v>
      </c>
      <c r="AX190" s="439">
        <f t="shared" si="54"/>
        <v>0</v>
      </c>
    </row>
    <row r="191" spans="2:50" x14ac:dyDescent="0.3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39"/>
      <c r="AL191" s="449">
        <f t="shared" ref="AL191:AM201" si="56">AL190</f>
        <v>10</v>
      </c>
      <c r="AM191" s="51">
        <f>AM189</f>
        <v>3</v>
      </c>
      <c r="AN191" s="53">
        <v>4</v>
      </c>
      <c r="AO191" s="835"/>
      <c r="AP191" s="742" t="s">
        <v>122</v>
      </c>
      <c r="AQ191" s="761">
        <v>46.36</v>
      </c>
      <c r="AR191" s="761">
        <v>15.5</v>
      </c>
      <c r="AS191" s="743">
        <v>133.62</v>
      </c>
      <c r="AT191" s="743">
        <v>322.12</v>
      </c>
      <c r="AU191" s="743">
        <v>133.62</v>
      </c>
      <c r="AV191" s="743">
        <v>215.6</v>
      </c>
      <c r="AW191" s="756">
        <f t="shared" si="53"/>
        <v>455.74</v>
      </c>
      <c r="AX191" s="756">
        <f t="shared" si="54"/>
        <v>349.22</v>
      </c>
    </row>
    <row r="192" spans="2:50" x14ac:dyDescent="0.3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39"/>
      <c r="AL192" s="449">
        <f t="shared" si="56"/>
        <v>10</v>
      </c>
      <c r="AM192" s="51">
        <f t="shared" si="56"/>
        <v>3</v>
      </c>
      <c r="AN192" s="53">
        <v>5</v>
      </c>
      <c r="AO192" s="835"/>
      <c r="AP192" s="44" t="s">
        <v>121</v>
      </c>
      <c r="AQ192" s="761">
        <v>54.25</v>
      </c>
      <c r="AR192" s="761">
        <v>21.19</v>
      </c>
      <c r="AS192" s="50">
        <v>181.48</v>
      </c>
      <c r="AT192" s="50">
        <v>322.12</v>
      </c>
      <c r="AU192" s="50">
        <v>181.48</v>
      </c>
      <c r="AV192" s="50">
        <v>215.6</v>
      </c>
      <c r="AW192" s="439">
        <f t="shared" si="53"/>
        <v>503.6</v>
      </c>
      <c r="AX192" s="439">
        <f t="shared" si="54"/>
        <v>397.08</v>
      </c>
    </row>
    <row r="193" spans="2:50" x14ac:dyDescent="0.3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39"/>
      <c r="AL193" s="449">
        <f t="shared" si="56"/>
        <v>10</v>
      </c>
      <c r="AM193" s="56">
        <f t="shared" si="56"/>
        <v>3</v>
      </c>
      <c r="AN193" s="53">
        <v>6</v>
      </c>
      <c r="AO193" s="834"/>
      <c r="AP193" s="742" t="s">
        <v>63</v>
      </c>
      <c r="AQ193" s="768">
        <v>54.25</v>
      </c>
      <c r="AR193" s="768">
        <v>21.19</v>
      </c>
      <c r="AS193" s="742">
        <v>181.48</v>
      </c>
      <c r="AT193" s="742">
        <v>322.12</v>
      </c>
      <c r="AU193" s="742">
        <v>181.48</v>
      </c>
      <c r="AV193" s="742">
        <v>215.6</v>
      </c>
      <c r="AW193" s="742">
        <f t="shared" si="53"/>
        <v>503.6</v>
      </c>
      <c r="AX193" s="742">
        <f t="shared" si="54"/>
        <v>397.08</v>
      </c>
    </row>
    <row r="194" spans="2:50" x14ac:dyDescent="0.3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39"/>
      <c r="AL194" s="449">
        <f t="shared" si="56"/>
        <v>10</v>
      </c>
      <c r="AM194" s="51">
        <v>4</v>
      </c>
      <c r="AN194" s="49">
        <v>5</v>
      </c>
      <c r="AO194" s="833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53"/>
        <v>0</v>
      </c>
      <c r="AX194" s="439">
        <f t="shared" si="54"/>
        <v>0</v>
      </c>
    </row>
    <row r="195" spans="2:50" x14ac:dyDescent="0.3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39"/>
      <c r="AL195" s="449">
        <f t="shared" si="56"/>
        <v>10</v>
      </c>
      <c r="AM195" s="56">
        <v>4</v>
      </c>
      <c r="AN195" s="49">
        <v>6</v>
      </c>
      <c r="AO195" s="834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53"/>
        <v>0</v>
      </c>
      <c r="AX195" s="439">
        <f t="shared" si="54"/>
        <v>0</v>
      </c>
    </row>
    <row r="196" spans="2:50" x14ac:dyDescent="0.3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39"/>
      <c r="AL196" s="449">
        <f t="shared" si="56"/>
        <v>10</v>
      </c>
      <c r="AM196" s="51">
        <v>5</v>
      </c>
      <c r="AN196" s="49">
        <v>7</v>
      </c>
      <c r="AO196" s="833" t="s">
        <v>166</v>
      </c>
      <c r="AP196" s="742" t="s">
        <v>64</v>
      </c>
      <c r="AQ196" s="761">
        <v>0</v>
      </c>
      <c r="AR196" s="761">
        <v>0</v>
      </c>
      <c r="AS196" s="742">
        <v>1169.55</v>
      </c>
      <c r="AT196" s="742">
        <v>322.12</v>
      </c>
      <c r="AU196" s="742">
        <v>392.6</v>
      </c>
      <c r="AV196" s="742">
        <v>215.6</v>
      </c>
      <c r="AW196" s="742">
        <f t="shared" si="53"/>
        <v>1491.67</v>
      </c>
      <c r="AX196" s="742">
        <f t="shared" si="54"/>
        <v>608.20000000000005</v>
      </c>
    </row>
    <row r="197" spans="2:50" x14ac:dyDescent="0.3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39"/>
      <c r="AL197" s="449">
        <f t="shared" si="56"/>
        <v>10</v>
      </c>
      <c r="AM197" s="51">
        <v>5</v>
      </c>
      <c r="AN197" s="49">
        <v>8</v>
      </c>
      <c r="AO197" s="835"/>
      <c r="AP197" s="742" t="s">
        <v>150</v>
      </c>
      <c r="AQ197" s="761">
        <v>0</v>
      </c>
      <c r="AR197" s="761">
        <v>0</v>
      </c>
      <c r="AS197" s="742">
        <v>1099.3800000000001</v>
      </c>
      <c r="AT197" s="742">
        <v>302.8</v>
      </c>
      <c r="AU197" s="742">
        <v>369.05</v>
      </c>
      <c r="AV197" s="742">
        <v>202.67</v>
      </c>
      <c r="AW197" s="742">
        <f t="shared" si="53"/>
        <v>1402.18</v>
      </c>
      <c r="AX197" s="742">
        <f t="shared" si="54"/>
        <v>571.72</v>
      </c>
    </row>
    <row r="198" spans="2:50" x14ac:dyDescent="0.3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39"/>
      <c r="AL198" s="449">
        <f t="shared" si="56"/>
        <v>10</v>
      </c>
      <c r="AM198" s="51">
        <v>5</v>
      </c>
      <c r="AN198" s="49">
        <v>9</v>
      </c>
      <c r="AO198" s="835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53"/>
        <v>0</v>
      </c>
      <c r="AX198" s="439">
        <f t="shared" si="54"/>
        <v>0</v>
      </c>
    </row>
    <row r="199" spans="2:50" x14ac:dyDescent="0.3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39"/>
      <c r="AL199" s="449">
        <f t="shared" si="56"/>
        <v>10</v>
      </c>
      <c r="AM199" s="51">
        <v>5</v>
      </c>
      <c r="AN199" s="49">
        <v>10</v>
      </c>
      <c r="AO199" s="835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53"/>
        <v>0</v>
      </c>
      <c r="AX199" s="439">
        <f t="shared" si="54"/>
        <v>0</v>
      </c>
    </row>
    <row r="200" spans="2:50" x14ac:dyDescent="0.3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39"/>
      <c r="AL200" s="449">
        <f t="shared" si="56"/>
        <v>10</v>
      </c>
      <c r="AM200" s="51">
        <v>5</v>
      </c>
      <c r="AN200" s="49">
        <v>11</v>
      </c>
      <c r="AO200" s="835"/>
      <c r="AP200" s="742" t="s">
        <v>151</v>
      </c>
      <c r="AQ200" s="761">
        <v>0</v>
      </c>
      <c r="AR200" s="761">
        <v>0</v>
      </c>
      <c r="AS200" s="742">
        <v>1169.55</v>
      </c>
      <c r="AT200" s="742">
        <v>322.12</v>
      </c>
      <c r="AU200" s="742">
        <v>392.6</v>
      </c>
      <c r="AV200" s="742">
        <v>215.6</v>
      </c>
      <c r="AW200" s="742">
        <f t="shared" si="53"/>
        <v>1491.67</v>
      </c>
      <c r="AX200" s="742">
        <f t="shared" si="54"/>
        <v>608.20000000000005</v>
      </c>
    </row>
    <row r="201" spans="2:50" x14ac:dyDescent="0.3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43"/>
      <c r="AL201" s="450">
        <f t="shared" si="56"/>
        <v>10</v>
      </c>
      <c r="AM201" s="56">
        <v>5</v>
      </c>
      <c r="AN201" s="49">
        <v>12</v>
      </c>
      <c r="AO201" s="834"/>
      <c r="AP201" s="742" t="s">
        <v>181</v>
      </c>
      <c r="AQ201" s="761">
        <v>0</v>
      </c>
      <c r="AR201" s="761">
        <v>0</v>
      </c>
      <c r="AS201" s="742">
        <f>AS200</f>
        <v>1169.55</v>
      </c>
      <c r="AT201" s="742">
        <f>AT200</f>
        <v>322.12</v>
      </c>
      <c r="AU201" s="742">
        <f>AU200</f>
        <v>392.6</v>
      </c>
      <c r="AV201" s="742">
        <f>AV200</f>
        <v>215.6</v>
      </c>
      <c r="AW201" s="742">
        <f t="shared" si="53"/>
        <v>1491.67</v>
      </c>
      <c r="AX201" s="742">
        <f t="shared" si="54"/>
        <v>608.20000000000005</v>
      </c>
    </row>
    <row r="202" spans="2:50" x14ac:dyDescent="0.3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38">
        <v>2024</v>
      </c>
      <c r="AL202" s="448">
        <v>11</v>
      </c>
      <c r="AM202" s="48">
        <v>2</v>
      </c>
      <c r="AN202" s="49">
        <v>5</v>
      </c>
      <c r="AO202" s="833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57">AS202+AT202</f>
        <v>0</v>
      </c>
      <c r="AX202" s="439">
        <f t="shared" ref="AX202:AX221" si="58">AU202+AV202</f>
        <v>0</v>
      </c>
    </row>
    <row r="203" spans="2:50" x14ac:dyDescent="0.3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39"/>
      <c r="AL203" s="449">
        <f t="shared" ref="AL203:AM209" si="59">AL202</f>
        <v>11</v>
      </c>
      <c r="AM203" s="51">
        <f t="shared" si="59"/>
        <v>2</v>
      </c>
      <c r="AN203" s="49">
        <v>6</v>
      </c>
      <c r="AO203" s="835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57"/>
        <v>0</v>
      </c>
      <c r="AX203" s="439">
        <f t="shared" si="58"/>
        <v>0</v>
      </c>
    </row>
    <row r="204" spans="2:50" x14ac:dyDescent="0.3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39"/>
      <c r="AL204" s="449">
        <f t="shared" si="59"/>
        <v>11</v>
      </c>
      <c r="AM204" s="51">
        <f>AM202</f>
        <v>2</v>
      </c>
      <c r="AN204" s="49">
        <v>7</v>
      </c>
      <c r="AO204" s="835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57"/>
        <v>0</v>
      </c>
      <c r="AX204" s="439">
        <f t="shared" si="58"/>
        <v>0</v>
      </c>
    </row>
    <row r="205" spans="2:50" x14ac:dyDescent="0.3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39"/>
      <c r="AL205" s="449">
        <f t="shared" si="59"/>
        <v>11</v>
      </c>
      <c r="AM205" s="51">
        <f>AM202</f>
        <v>2</v>
      </c>
      <c r="AN205" s="49">
        <v>8</v>
      </c>
      <c r="AO205" s="835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57"/>
        <v>0</v>
      </c>
      <c r="AX205" s="439">
        <f t="shared" si="58"/>
        <v>0</v>
      </c>
    </row>
    <row r="206" spans="2:50" x14ac:dyDescent="0.3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39"/>
      <c r="AL206" s="449">
        <f t="shared" si="59"/>
        <v>11</v>
      </c>
      <c r="AM206" s="51">
        <f>AM202</f>
        <v>2</v>
      </c>
      <c r="AN206" s="49">
        <v>9</v>
      </c>
      <c r="AO206" s="835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57"/>
        <v>0</v>
      </c>
      <c r="AX206" s="439">
        <f t="shared" si="58"/>
        <v>0</v>
      </c>
    </row>
    <row r="207" spans="2:50" x14ac:dyDescent="0.3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39"/>
      <c r="AL207" s="449">
        <f t="shared" si="59"/>
        <v>11</v>
      </c>
      <c r="AM207" s="51">
        <f>AM203</f>
        <v>2</v>
      </c>
      <c r="AN207" s="53">
        <v>10</v>
      </c>
      <c r="AO207" s="835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57"/>
        <v>0</v>
      </c>
      <c r="AX207" s="439">
        <f t="shared" si="58"/>
        <v>0</v>
      </c>
    </row>
    <row r="208" spans="2:50" x14ac:dyDescent="0.3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39"/>
      <c r="AL208" s="449">
        <f t="shared" si="59"/>
        <v>11</v>
      </c>
      <c r="AM208" s="51">
        <f>AM204</f>
        <v>2</v>
      </c>
      <c r="AN208" s="53">
        <v>11</v>
      </c>
      <c r="AO208" s="835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57"/>
        <v>0</v>
      </c>
      <c r="AX208" s="439">
        <f t="shared" si="58"/>
        <v>0</v>
      </c>
    </row>
    <row r="209" spans="2:50" x14ac:dyDescent="0.3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39"/>
      <c r="AL209" s="449">
        <f t="shared" si="59"/>
        <v>11</v>
      </c>
      <c r="AM209" s="51">
        <f>AM205</f>
        <v>2</v>
      </c>
      <c r="AN209" s="53">
        <v>12</v>
      </c>
      <c r="AO209" s="834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57"/>
        <v>0</v>
      </c>
      <c r="AX209" s="439">
        <f t="shared" si="58"/>
        <v>0</v>
      </c>
    </row>
    <row r="210" spans="2:50" x14ac:dyDescent="0.3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39"/>
      <c r="AL210" s="449">
        <f>AL206</f>
        <v>11</v>
      </c>
      <c r="AM210" s="48">
        <v>3</v>
      </c>
      <c r="AN210" s="53">
        <v>2</v>
      </c>
      <c r="AO210" s="833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57"/>
        <v>0</v>
      </c>
      <c r="AX210" s="439">
        <f t="shared" si="58"/>
        <v>0</v>
      </c>
    </row>
    <row r="211" spans="2:50" x14ac:dyDescent="0.3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39"/>
      <c r="AL211" s="449">
        <f>AL206</f>
        <v>11</v>
      </c>
      <c r="AM211" s="51">
        <f>AM210</f>
        <v>3</v>
      </c>
      <c r="AN211" s="53">
        <v>3</v>
      </c>
      <c r="AO211" s="835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57"/>
        <v>0</v>
      </c>
      <c r="AX211" s="439">
        <f t="shared" si="58"/>
        <v>0</v>
      </c>
    </row>
    <row r="212" spans="2:50" x14ac:dyDescent="0.3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39"/>
      <c r="AL212" s="449">
        <f t="shared" ref="AL212:AM222" si="60">AL211</f>
        <v>11</v>
      </c>
      <c r="AM212" s="51">
        <f>AM210</f>
        <v>3</v>
      </c>
      <c r="AN212" s="53">
        <v>4</v>
      </c>
      <c r="AO212" s="835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57"/>
        <v>0</v>
      </c>
      <c r="AX212" s="439">
        <f t="shared" si="58"/>
        <v>0</v>
      </c>
    </row>
    <row r="213" spans="2:50" x14ac:dyDescent="0.3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39"/>
      <c r="AL213" s="449">
        <f t="shared" si="60"/>
        <v>11</v>
      </c>
      <c r="AM213" s="51">
        <f t="shared" si="60"/>
        <v>3</v>
      </c>
      <c r="AN213" s="53">
        <v>5</v>
      </c>
      <c r="AO213" s="835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57"/>
        <v>0</v>
      </c>
      <c r="AX213" s="439">
        <f t="shared" si="58"/>
        <v>0</v>
      </c>
    </row>
    <row r="214" spans="2:50" x14ac:dyDescent="0.3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39"/>
      <c r="AL214" s="449">
        <f t="shared" si="60"/>
        <v>11</v>
      </c>
      <c r="AM214" s="56">
        <f t="shared" si="60"/>
        <v>3</v>
      </c>
      <c r="AN214" s="53">
        <v>6</v>
      </c>
      <c r="AO214" s="834"/>
      <c r="AP214" s="44" t="s">
        <v>63</v>
      </c>
      <c r="AQ214" s="743">
        <v>54.25</v>
      </c>
      <c r="AR214" s="743">
        <v>21.19</v>
      </c>
      <c r="AS214" s="743">
        <v>181.48</v>
      </c>
      <c r="AT214" s="743">
        <v>322.12</v>
      </c>
      <c r="AU214" s="743">
        <v>181.48</v>
      </c>
      <c r="AV214" s="743">
        <v>215.6</v>
      </c>
      <c r="AW214" s="439">
        <f t="shared" si="57"/>
        <v>503.6</v>
      </c>
      <c r="AX214" s="439">
        <f t="shared" si="58"/>
        <v>397.08</v>
      </c>
    </row>
    <row r="215" spans="2:50" x14ac:dyDescent="0.3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39"/>
      <c r="AL215" s="449">
        <f t="shared" si="60"/>
        <v>11</v>
      </c>
      <c r="AM215" s="51">
        <v>4</v>
      </c>
      <c r="AN215" s="49">
        <v>5</v>
      </c>
      <c r="AO215" s="833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57"/>
        <v>0</v>
      </c>
      <c r="AX215" s="439">
        <f t="shared" si="58"/>
        <v>0</v>
      </c>
    </row>
    <row r="216" spans="2:50" x14ac:dyDescent="0.3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39"/>
      <c r="AL216" s="449">
        <f t="shared" si="60"/>
        <v>11</v>
      </c>
      <c r="AM216" s="56">
        <v>4</v>
      </c>
      <c r="AN216" s="49">
        <v>6</v>
      </c>
      <c r="AO216" s="834"/>
      <c r="AP216" s="44" t="s">
        <v>63</v>
      </c>
      <c r="AQ216" s="743"/>
      <c r="AR216" s="743"/>
      <c r="AS216" s="743"/>
      <c r="AT216" s="743"/>
      <c r="AU216" s="743"/>
      <c r="AV216" s="743"/>
      <c r="AW216" s="439">
        <f t="shared" si="57"/>
        <v>0</v>
      </c>
      <c r="AX216" s="439">
        <f t="shared" si="58"/>
        <v>0</v>
      </c>
    </row>
    <row r="217" spans="2:50" x14ac:dyDescent="0.3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39"/>
      <c r="AL217" s="449">
        <f t="shared" si="60"/>
        <v>11</v>
      </c>
      <c r="AM217" s="51">
        <v>5</v>
      </c>
      <c r="AN217" s="49">
        <v>7</v>
      </c>
      <c r="AO217" s="833" t="s">
        <v>166</v>
      </c>
      <c r="AP217" s="44" t="s">
        <v>64</v>
      </c>
      <c r="AQ217" s="743"/>
      <c r="AR217" s="743"/>
      <c r="AS217" s="743">
        <v>1169.55</v>
      </c>
      <c r="AT217" s="743">
        <v>322.12</v>
      </c>
      <c r="AU217" s="743">
        <v>392.6</v>
      </c>
      <c r="AV217" s="743">
        <v>215.6</v>
      </c>
      <c r="AW217" s="439">
        <f t="shared" si="57"/>
        <v>1491.67</v>
      </c>
      <c r="AX217" s="439">
        <f t="shared" si="58"/>
        <v>608.20000000000005</v>
      </c>
    </row>
    <row r="218" spans="2:50" x14ac:dyDescent="0.3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39"/>
      <c r="AL218" s="449">
        <f t="shared" si="60"/>
        <v>11</v>
      </c>
      <c r="AM218" s="51">
        <v>5</v>
      </c>
      <c r="AN218" s="49">
        <v>8</v>
      </c>
      <c r="AO218" s="835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57"/>
        <v>0</v>
      </c>
      <c r="AX218" s="439">
        <f t="shared" si="58"/>
        <v>0</v>
      </c>
    </row>
    <row r="219" spans="2:50" x14ac:dyDescent="0.3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39"/>
      <c r="AL219" s="449">
        <f t="shared" si="60"/>
        <v>11</v>
      </c>
      <c r="AM219" s="51">
        <v>5</v>
      </c>
      <c r="AN219" s="49">
        <v>9</v>
      </c>
      <c r="AO219" s="835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57"/>
        <v>0</v>
      </c>
      <c r="AX219" s="439">
        <f t="shared" si="58"/>
        <v>0</v>
      </c>
    </row>
    <row r="220" spans="2:50" x14ac:dyDescent="0.3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39"/>
      <c r="AL220" s="449">
        <f t="shared" si="60"/>
        <v>11</v>
      </c>
      <c r="AM220" s="51">
        <v>5</v>
      </c>
      <c r="AN220" s="49">
        <v>10</v>
      </c>
      <c r="AO220" s="835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57"/>
        <v>0</v>
      </c>
      <c r="AX220" s="439">
        <f t="shared" si="58"/>
        <v>0</v>
      </c>
    </row>
    <row r="221" spans="2:50" x14ac:dyDescent="0.3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39"/>
      <c r="AL221" s="449">
        <f t="shared" si="60"/>
        <v>11</v>
      </c>
      <c r="AM221" s="51">
        <v>5</v>
      </c>
      <c r="AN221" s="49">
        <v>11</v>
      </c>
      <c r="AO221" s="835"/>
      <c r="AP221" s="44" t="s">
        <v>151</v>
      </c>
      <c r="AQ221" s="743"/>
      <c r="AR221" s="743"/>
      <c r="AS221" s="743">
        <v>1169.55</v>
      </c>
      <c r="AT221" s="743">
        <v>322.12</v>
      </c>
      <c r="AU221" s="743">
        <v>392.6</v>
      </c>
      <c r="AV221" s="743">
        <v>215.6</v>
      </c>
      <c r="AW221" s="439">
        <f t="shared" si="57"/>
        <v>1491.67</v>
      </c>
      <c r="AX221" s="439">
        <f t="shared" si="58"/>
        <v>608.20000000000005</v>
      </c>
    </row>
    <row r="222" spans="2:50" x14ac:dyDescent="0.3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43"/>
      <c r="AL222" s="450">
        <f t="shared" si="60"/>
        <v>11</v>
      </c>
      <c r="AM222" s="56">
        <v>5</v>
      </c>
      <c r="AN222" s="49">
        <v>12</v>
      </c>
      <c r="AO222" s="834"/>
      <c r="AP222" s="44" t="s">
        <v>181</v>
      </c>
      <c r="AQ222" s="743"/>
      <c r="AR222" s="743"/>
      <c r="AS222" s="743">
        <v>1169.55</v>
      </c>
      <c r="AT222" s="743">
        <v>322.12</v>
      </c>
      <c r="AU222" s="743">
        <v>392.6</v>
      </c>
      <c r="AV222" s="743">
        <v>215.6</v>
      </c>
    </row>
    <row r="223" spans="2:50" x14ac:dyDescent="0.3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  <c r="AK223" s="838">
        <v>2025</v>
      </c>
      <c r="AL223" s="448">
        <v>12</v>
      </c>
      <c r="AM223" s="48">
        <v>2</v>
      </c>
      <c r="AN223" s="49">
        <v>5</v>
      </c>
      <c r="AO223" s="833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61">AS223+AT223</f>
        <v>0</v>
      </c>
      <c r="AX223" s="439">
        <f t="shared" ref="AX223:AX242" si="62">AU223+AV223</f>
        <v>0</v>
      </c>
    </row>
    <row r="224" spans="2:50" x14ac:dyDescent="0.3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  <c r="AK224" s="839"/>
      <c r="AL224" s="449">
        <f>AL223</f>
        <v>12</v>
      </c>
      <c r="AM224" s="51">
        <f>AM223</f>
        <v>2</v>
      </c>
      <c r="AN224" s="49">
        <v>6</v>
      </c>
      <c r="AO224" s="835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61"/>
        <v>0</v>
      </c>
      <c r="AX224" s="439">
        <f t="shared" si="62"/>
        <v>0</v>
      </c>
    </row>
    <row r="225" spans="2:50" x14ac:dyDescent="0.3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  <c r="AK225" s="839"/>
      <c r="AL225" s="449">
        <f t="shared" ref="AL225:AL230" si="63">AL224</f>
        <v>12</v>
      </c>
      <c r="AM225" s="51">
        <f>AM223</f>
        <v>2</v>
      </c>
      <c r="AN225" s="49">
        <v>7</v>
      </c>
      <c r="AO225" s="835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61"/>
        <v>0</v>
      </c>
      <c r="AX225" s="439">
        <f t="shared" si="62"/>
        <v>0</v>
      </c>
    </row>
    <row r="226" spans="2:50" x14ac:dyDescent="0.3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  <c r="AK226" s="839"/>
      <c r="AL226" s="449">
        <f t="shared" si="63"/>
        <v>12</v>
      </c>
      <c r="AM226" s="51">
        <f>AM223</f>
        <v>2</v>
      </c>
      <c r="AN226" s="49">
        <v>8</v>
      </c>
      <c r="AO226" s="835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61"/>
        <v>0</v>
      </c>
      <c r="AX226" s="439">
        <f t="shared" si="62"/>
        <v>0</v>
      </c>
    </row>
    <row r="227" spans="2:50" x14ac:dyDescent="0.3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  <c r="AK227" s="839"/>
      <c r="AL227" s="449">
        <f t="shared" si="63"/>
        <v>12</v>
      </c>
      <c r="AM227" s="51">
        <f>AM223</f>
        <v>2</v>
      </c>
      <c r="AN227" s="49">
        <v>9</v>
      </c>
      <c r="AO227" s="835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61"/>
        <v>0</v>
      </c>
      <c r="AX227" s="439">
        <f t="shared" si="62"/>
        <v>0</v>
      </c>
    </row>
    <row r="228" spans="2:50" x14ac:dyDescent="0.3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  <c r="AK228" s="839"/>
      <c r="AL228" s="449">
        <f t="shared" si="63"/>
        <v>12</v>
      </c>
      <c r="AM228" s="51">
        <f>AM224</f>
        <v>2</v>
      </c>
      <c r="AN228" s="53">
        <v>10</v>
      </c>
      <c r="AO228" s="835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61"/>
        <v>0</v>
      </c>
      <c r="AX228" s="439">
        <f t="shared" si="62"/>
        <v>0</v>
      </c>
    </row>
    <row r="229" spans="2:50" x14ac:dyDescent="0.3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  <c r="AK229" s="839"/>
      <c r="AL229" s="449">
        <f t="shared" si="63"/>
        <v>12</v>
      </c>
      <c r="AM229" s="51">
        <f>AM225</f>
        <v>2</v>
      </c>
      <c r="AN229" s="53">
        <v>11</v>
      </c>
      <c r="AO229" s="835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61"/>
        <v>0</v>
      </c>
      <c r="AX229" s="439">
        <f t="shared" si="62"/>
        <v>0</v>
      </c>
    </row>
    <row r="230" spans="2:50" x14ac:dyDescent="0.3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  <c r="AK230" s="839"/>
      <c r="AL230" s="449">
        <f t="shared" si="63"/>
        <v>12</v>
      </c>
      <c r="AM230" s="51">
        <f>AM226</f>
        <v>2</v>
      </c>
      <c r="AN230" s="53">
        <v>12</v>
      </c>
      <c r="AO230" s="834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61"/>
        <v>0</v>
      </c>
      <c r="AX230" s="439">
        <f t="shared" si="62"/>
        <v>0</v>
      </c>
    </row>
    <row r="231" spans="2:50" x14ac:dyDescent="0.3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  <c r="AK231" s="839"/>
      <c r="AL231" s="449">
        <f>AL227</f>
        <v>12</v>
      </c>
      <c r="AM231" s="48">
        <v>3</v>
      </c>
      <c r="AN231" s="53">
        <v>2</v>
      </c>
      <c r="AO231" s="833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61"/>
        <v>0</v>
      </c>
      <c r="AX231" s="439">
        <f t="shared" si="62"/>
        <v>0</v>
      </c>
    </row>
    <row r="232" spans="2:50" x14ac:dyDescent="0.3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  <c r="AK232" s="839"/>
      <c r="AL232" s="449">
        <f>AL227</f>
        <v>12</v>
      </c>
      <c r="AM232" s="51">
        <f>AM231</f>
        <v>3</v>
      </c>
      <c r="AN232" s="53">
        <v>3</v>
      </c>
      <c r="AO232" s="835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61"/>
        <v>0</v>
      </c>
      <c r="AX232" s="439">
        <f t="shared" si="62"/>
        <v>0</v>
      </c>
    </row>
    <row r="233" spans="2:50" x14ac:dyDescent="0.3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  <c r="AK233" s="839"/>
      <c r="AL233" s="449">
        <f t="shared" ref="AL233:AL243" si="64">AL232</f>
        <v>12</v>
      </c>
      <c r="AM233" s="51">
        <f>AM231</f>
        <v>3</v>
      </c>
      <c r="AN233" s="53">
        <v>4</v>
      </c>
      <c r="AO233" s="835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61"/>
        <v>0</v>
      </c>
      <c r="AX233" s="439">
        <f t="shared" si="62"/>
        <v>0</v>
      </c>
    </row>
    <row r="234" spans="2:50" x14ac:dyDescent="0.3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  <c r="AK234" s="839"/>
      <c r="AL234" s="449">
        <f t="shared" si="64"/>
        <v>12</v>
      </c>
      <c r="AM234" s="51">
        <f>AM233</f>
        <v>3</v>
      </c>
      <c r="AN234" s="53">
        <v>5</v>
      </c>
      <c r="AO234" s="835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61"/>
        <v>0</v>
      </c>
      <c r="AX234" s="439">
        <f t="shared" si="62"/>
        <v>0</v>
      </c>
    </row>
    <row r="235" spans="2:50" x14ac:dyDescent="0.3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  <c r="AK235" s="839"/>
      <c r="AL235" s="449">
        <f t="shared" si="64"/>
        <v>12</v>
      </c>
      <c r="AM235" s="56">
        <f>AM234</f>
        <v>3</v>
      </c>
      <c r="AN235" s="53">
        <v>6</v>
      </c>
      <c r="AO235" s="834"/>
      <c r="AP235" s="44" t="s">
        <v>63</v>
      </c>
      <c r="AQ235" s="743">
        <v>91.26</v>
      </c>
      <c r="AR235" s="743">
        <v>33.76</v>
      </c>
      <c r="AS235" s="743">
        <v>193.63</v>
      </c>
      <c r="AT235" s="743">
        <v>359.81</v>
      </c>
      <c r="AU235" s="743">
        <v>193.63</v>
      </c>
      <c r="AV235" s="743">
        <v>193.81</v>
      </c>
      <c r="AW235" s="439">
        <f t="shared" si="61"/>
        <v>553.44000000000005</v>
      </c>
      <c r="AX235" s="439">
        <f t="shared" si="62"/>
        <v>387.44</v>
      </c>
    </row>
    <row r="236" spans="2:50" x14ac:dyDescent="0.3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  <c r="AK236" s="839"/>
      <c r="AL236" s="449">
        <f t="shared" si="64"/>
        <v>12</v>
      </c>
      <c r="AM236" s="51">
        <v>4</v>
      </c>
      <c r="AN236" s="49">
        <v>5</v>
      </c>
      <c r="AO236" s="833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61"/>
        <v>0</v>
      </c>
      <c r="AX236" s="439">
        <f t="shared" si="62"/>
        <v>0</v>
      </c>
    </row>
    <row r="237" spans="2:50" x14ac:dyDescent="0.3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  <c r="AK237" s="839"/>
      <c r="AL237" s="449">
        <f t="shared" si="64"/>
        <v>12</v>
      </c>
      <c r="AM237" s="56">
        <v>4</v>
      </c>
      <c r="AN237" s="49">
        <v>6</v>
      </c>
      <c r="AO237" s="834"/>
      <c r="AP237" s="44" t="s">
        <v>63</v>
      </c>
      <c r="AQ237" s="743"/>
      <c r="AR237" s="743"/>
      <c r="AS237" s="743"/>
      <c r="AT237" s="743"/>
      <c r="AU237" s="743"/>
      <c r="AV237" s="743"/>
      <c r="AW237" s="439">
        <f t="shared" si="61"/>
        <v>0</v>
      </c>
      <c r="AX237" s="439">
        <f t="shared" si="62"/>
        <v>0</v>
      </c>
    </row>
    <row r="238" spans="2:50" x14ac:dyDescent="0.3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  <c r="AK238" s="839"/>
      <c r="AL238" s="449">
        <f t="shared" si="64"/>
        <v>12</v>
      </c>
      <c r="AM238" s="51">
        <v>5</v>
      </c>
      <c r="AN238" s="49">
        <v>7</v>
      </c>
      <c r="AO238" s="833" t="s">
        <v>166</v>
      </c>
      <c r="AP238" s="44" t="s">
        <v>64</v>
      </c>
      <c r="AQ238" s="743"/>
      <c r="AR238" s="743"/>
      <c r="AS238" s="743">
        <v>1408.43</v>
      </c>
      <c r="AT238" s="743">
        <v>360.52</v>
      </c>
      <c r="AU238" s="743">
        <v>453.66</v>
      </c>
      <c r="AV238" s="743">
        <v>194.53</v>
      </c>
      <c r="AW238" s="439">
        <f t="shared" si="61"/>
        <v>1768.95</v>
      </c>
      <c r="AX238" s="439">
        <f t="shared" si="62"/>
        <v>648.19000000000005</v>
      </c>
    </row>
    <row r="239" spans="2:50" x14ac:dyDescent="0.3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  <c r="AK239" s="839"/>
      <c r="AL239" s="449">
        <f t="shared" si="64"/>
        <v>12</v>
      </c>
      <c r="AM239" s="51">
        <v>5</v>
      </c>
      <c r="AN239" s="49">
        <v>8</v>
      </c>
      <c r="AO239" s="835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61"/>
        <v>0</v>
      </c>
      <c r="AX239" s="439">
        <f t="shared" si="62"/>
        <v>0</v>
      </c>
    </row>
    <row r="240" spans="2:50" x14ac:dyDescent="0.3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  <c r="AK240" s="839"/>
      <c r="AL240" s="449">
        <f t="shared" si="64"/>
        <v>12</v>
      </c>
      <c r="AM240" s="51">
        <v>5</v>
      </c>
      <c r="AN240" s="49">
        <v>9</v>
      </c>
      <c r="AO240" s="835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61"/>
        <v>0</v>
      </c>
      <c r="AX240" s="439">
        <f t="shared" si="62"/>
        <v>0</v>
      </c>
    </row>
    <row r="241" spans="2:50" x14ac:dyDescent="0.3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  <c r="AK241" s="839"/>
      <c r="AL241" s="449">
        <f t="shared" si="64"/>
        <v>12</v>
      </c>
      <c r="AM241" s="51">
        <v>5</v>
      </c>
      <c r="AN241" s="49">
        <v>10</v>
      </c>
      <c r="AO241" s="835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61"/>
        <v>0</v>
      </c>
      <c r="AX241" s="439">
        <f t="shared" si="62"/>
        <v>0</v>
      </c>
    </row>
    <row r="242" spans="2:50" x14ac:dyDescent="0.3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  <c r="AK242" s="839"/>
      <c r="AL242" s="449">
        <f t="shared" si="64"/>
        <v>12</v>
      </c>
      <c r="AM242" s="51">
        <v>5</v>
      </c>
      <c r="AN242" s="49">
        <v>11</v>
      </c>
      <c r="AO242" s="835"/>
      <c r="AP242" s="44" t="s">
        <v>151</v>
      </c>
      <c r="AQ242" s="743"/>
      <c r="AR242" s="743"/>
      <c r="AS242" s="743">
        <v>1523.93</v>
      </c>
      <c r="AT242" s="743">
        <v>360.52</v>
      </c>
      <c r="AU242" s="743">
        <v>476.76</v>
      </c>
      <c r="AV242" s="743">
        <v>194.53</v>
      </c>
      <c r="AW242" s="439">
        <f t="shared" si="61"/>
        <v>1884.45</v>
      </c>
      <c r="AX242" s="439">
        <f t="shared" si="62"/>
        <v>671.29</v>
      </c>
    </row>
    <row r="243" spans="2:50" x14ac:dyDescent="0.3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  <c r="AK243" s="843"/>
      <c r="AL243" s="450">
        <f t="shared" si="64"/>
        <v>12</v>
      </c>
      <c r="AM243" s="56">
        <v>5</v>
      </c>
      <c r="AN243" s="49">
        <v>12</v>
      </c>
      <c r="AO243" s="834"/>
      <c r="AP243" s="44" t="s">
        <v>181</v>
      </c>
      <c r="AQ243" s="743"/>
      <c r="AR243" s="743"/>
      <c r="AS243" s="743">
        <v>1523.93</v>
      </c>
      <c r="AT243" s="743">
        <v>360.52</v>
      </c>
      <c r="AU243" s="743">
        <v>476.76</v>
      </c>
      <c r="AV243" s="743">
        <v>194.53</v>
      </c>
      <c r="AW243" s="439">
        <f>AS243+AT243</f>
        <v>1884.45</v>
      </c>
      <c r="AX243" s="439">
        <f>AU243+AV243</f>
        <v>671.29</v>
      </c>
    </row>
    <row r="244" spans="2:50" x14ac:dyDescent="0.3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50" x14ac:dyDescent="0.3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50" x14ac:dyDescent="0.3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50" x14ac:dyDescent="0.3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50" x14ac:dyDescent="0.3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50" x14ac:dyDescent="0.3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50" x14ac:dyDescent="0.3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50" x14ac:dyDescent="0.3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50" x14ac:dyDescent="0.3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50" x14ac:dyDescent="0.3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50" x14ac:dyDescent="0.3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50" x14ac:dyDescent="0.3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50" x14ac:dyDescent="0.3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3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3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3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3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3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3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3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3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3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3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3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3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3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3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3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3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3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3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3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3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3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3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3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3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3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3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3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3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3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3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3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3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3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3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3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3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3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3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3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3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3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3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3">
      <c r="B299" s="26"/>
      <c r="C299" s="26"/>
      <c r="D299" s="26"/>
      <c r="E299" s="32"/>
      <c r="F299" s="26"/>
      <c r="G299" s="26"/>
    </row>
    <row r="300" spans="2:36" x14ac:dyDescent="0.3">
      <c r="B300" s="26"/>
      <c r="C300" s="26"/>
      <c r="D300" s="26"/>
      <c r="E300" s="32"/>
      <c r="F300" s="26"/>
    </row>
    <row r="301" spans="2:36" x14ac:dyDescent="0.3">
      <c r="B301" s="26"/>
      <c r="C301" s="26"/>
      <c r="D301" s="26"/>
      <c r="E301" s="32"/>
      <c r="F301" s="26"/>
    </row>
    <row r="302" spans="2:36" x14ac:dyDescent="0.3">
      <c r="B302" s="26"/>
      <c r="C302" s="26"/>
      <c r="D302" s="26"/>
      <c r="E302" s="32"/>
      <c r="F302" s="26"/>
    </row>
    <row r="303" spans="2:36" x14ac:dyDescent="0.3">
      <c r="B303" s="26"/>
      <c r="C303" s="26"/>
      <c r="D303" s="26"/>
      <c r="E303" s="32"/>
      <c r="F303" s="26"/>
    </row>
    <row r="304" spans="2:36" x14ac:dyDescent="0.3">
      <c r="B304" s="26"/>
      <c r="C304" s="26"/>
      <c r="D304" s="26"/>
      <c r="E304" s="32"/>
      <c r="F304" s="26"/>
    </row>
    <row r="305" spans="2:6" x14ac:dyDescent="0.3">
      <c r="B305" s="26"/>
      <c r="C305" s="26"/>
      <c r="D305" s="26"/>
      <c r="E305" s="32"/>
      <c r="F305" s="26"/>
    </row>
    <row r="306" spans="2:6" x14ac:dyDescent="0.3">
      <c r="B306" s="26"/>
      <c r="C306" s="26"/>
      <c r="D306" s="26"/>
      <c r="E306" s="32"/>
      <c r="F306" s="26"/>
    </row>
    <row r="307" spans="2:6" x14ac:dyDescent="0.3">
      <c r="B307" s="26"/>
      <c r="C307" s="26"/>
      <c r="D307" s="26"/>
      <c r="E307" s="32"/>
      <c r="F307" s="26"/>
    </row>
    <row r="308" spans="2:6" x14ac:dyDescent="0.3">
      <c r="B308" s="26"/>
      <c r="C308" s="26"/>
      <c r="D308" s="26"/>
      <c r="E308" s="32"/>
      <c r="F308" s="26"/>
    </row>
    <row r="309" spans="2:6" x14ac:dyDescent="0.3">
      <c r="B309" s="26"/>
      <c r="C309" s="26"/>
      <c r="D309" s="26"/>
      <c r="E309" s="32"/>
      <c r="F309" s="26"/>
    </row>
    <row r="310" spans="2:6" x14ac:dyDescent="0.3">
      <c r="B310" s="26"/>
      <c r="C310" s="26"/>
      <c r="D310" s="26"/>
      <c r="E310" s="32"/>
      <c r="F310" s="26"/>
    </row>
    <row r="311" spans="2:6" x14ac:dyDescent="0.3">
      <c r="B311" s="26"/>
      <c r="C311" s="26"/>
      <c r="D311" s="26"/>
      <c r="E311" s="32"/>
      <c r="F311" s="26"/>
    </row>
    <row r="312" spans="2:6" x14ac:dyDescent="0.3">
      <c r="B312" s="26"/>
      <c r="C312" s="26"/>
      <c r="D312" s="26"/>
      <c r="E312" s="32"/>
      <c r="F312" s="26"/>
    </row>
  </sheetData>
  <sheetProtection sheet="1" objects="1" scenarios="1"/>
  <mergeCells count="139">
    <mergeCell ref="T12:T22"/>
    <mergeCell ref="I7:I8"/>
    <mergeCell ref="J7:J8"/>
    <mergeCell ref="B15:F15"/>
    <mergeCell ref="H6:P6"/>
    <mergeCell ref="B13:F13"/>
    <mergeCell ref="M7:M8"/>
    <mergeCell ref="K7:K8"/>
    <mergeCell ref="L7:L8"/>
    <mergeCell ref="AK223:AK243"/>
    <mergeCell ref="AO223:AO230"/>
    <mergeCell ref="AO231:AO235"/>
    <mergeCell ref="AO236:AO237"/>
    <mergeCell ref="AO238:AO243"/>
    <mergeCell ref="B6:F6"/>
    <mergeCell ref="B8:F8"/>
    <mergeCell ref="B9:F9"/>
    <mergeCell ref="B23:F23"/>
    <mergeCell ref="H7:H8"/>
    <mergeCell ref="B41:F41"/>
    <mergeCell ref="H38:I38"/>
    <mergeCell ref="O7:O8"/>
    <mergeCell ref="P7:P8"/>
    <mergeCell ref="H31:O31"/>
    <mergeCell ref="T23:T33"/>
    <mergeCell ref="B14:F14"/>
    <mergeCell ref="B19:F19"/>
    <mergeCell ref="H32:N32"/>
    <mergeCell ref="H33:N33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B7:F7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AA111:AA121"/>
    <mergeCell ref="AK97:AK117"/>
    <mergeCell ref="AO13:AO20"/>
    <mergeCell ref="AO21:AO25"/>
    <mergeCell ref="AO26:AO27"/>
    <mergeCell ref="AO28:AO33"/>
    <mergeCell ref="AK13:AK33"/>
    <mergeCell ref="AA12:AA22"/>
    <mergeCell ref="Z34:Z44"/>
    <mergeCell ref="AA34:AA44"/>
    <mergeCell ref="Z45:Z55"/>
    <mergeCell ref="AQ10:AR10"/>
    <mergeCell ref="Z100:Z110"/>
    <mergeCell ref="AA100:AA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111:Z121"/>
    <mergeCell ref="AA45:AA55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B44:F44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AO34:AO41"/>
    <mergeCell ref="AO42:AO46"/>
    <mergeCell ref="AO47:AO48"/>
    <mergeCell ref="AO49:AO54"/>
    <mergeCell ref="AO55:AO62"/>
    <mergeCell ref="AO63:AO67"/>
    <mergeCell ref="AO68:AO69"/>
    <mergeCell ref="AO70:AO75"/>
    <mergeCell ref="AO76:AO83"/>
    <mergeCell ref="AO84:AO88"/>
    <mergeCell ref="AO89:AO90"/>
    <mergeCell ref="AO91:AO96"/>
    <mergeCell ref="AO97:AO104"/>
    <mergeCell ref="AO105:AO109"/>
    <mergeCell ref="AO110:AO111"/>
    <mergeCell ref="AO112:AO117"/>
    <mergeCell ref="AO118:AO125"/>
    <mergeCell ref="AO126:AO130"/>
    <mergeCell ref="AO131:AO13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  <mergeCell ref="AO181:AO188"/>
    <mergeCell ref="AO189:AO193"/>
    <mergeCell ref="AO194:AO195"/>
    <mergeCell ref="AO196:AO201"/>
    <mergeCell ref="AO202:AO209"/>
    <mergeCell ref="AO210:AO214"/>
    <mergeCell ref="AO215:AO216"/>
    <mergeCell ref="AO217:AO222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42A9A6E0-5E2D-430B-949C-87D1F50DBD33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6883F-C25C-4B5E-856A-7D7B466E0929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17" width="13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16" t="s">
        <v>956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ILUMINAÇÃO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ht="14.4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13" t="str">
        <f>IF(ISBLANK('IlumCusto (ORÇ)'!C8)," ",'IlumCusto (ORÇ)'!C8)</f>
        <v xml:space="preserve"> </v>
      </c>
      <c r="D8" s="1114"/>
      <c r="E8" s="1114"/>
      <c r="F8" s="1114"/>
      <c r="G8" s="1114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13" t="str">
        <f>IF(ISBLANK('IlumCusto (ORÇ)'!C9)," ",'IlumCusto (ORÇ)'!C9)</f>
        <v xml:space="preserve"> </v>
      </c>
      <c r="D9" s="1114"/>
      <c r="E9" s="1114"/>
      <c r="F9" s="1114"/>
      <c r="G9" s="1114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5" t="str">
        <f t="shared" ref="Q9:Q72" si="3">IF(OR(C9=0,C9=""),"",C9)</f>
        <v xml:space="preserve"> </v>
      </c>
      <c r="R9" s="1115"/>
      <c r="S9" s="1115"/>
      <c r="T9" s="1115"/>
      <c r="U9" s="1116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3">
      <c r="B10" s="165">
        <v>3</v>
      </c>
      <c r="C10" s="1113" t="str">
        <f>IF(ISBLANK('IlumCusto (ORÇ)'!C10)," ",'IlumCusto (ORÇ)'!C10)</f>
        <v xml:space="preserve"> </v>
      </c>
      <c r="D10" s="1114"/>
      <c r="E10" s="1114"/>
      <c r="F10" s="1114"/>
      <c r="G10" s="1114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13" t="str">
        <f>IF(ISBLANK('IlumCusto (ORÇ)'!C11)," ",'IlumCusto (ORÇ)'!C11)</f>
        <v xml:space="preserve"> </v>
      </c>
      <c r="D11" s="1114"/>
      <c r="E11" s="1114"/>
      <c r="F11" s="1114"/>
      <c r="G11" s="1114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13" t="str">
        <f>IF(ISBLANK('IlumCusto (ORÇ)'!C12)," ",'IlumCusto (ORÇ)'!C12)</f>
        <v xml:space="preserve"> </v>
      </c>
      <c r="D12" s="1114"/>
      <c r="E12" s="1114"/>
      <c r="F12" s="1114"/>
      <c r="G12" s="1114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13" t="str">
        <f>IF(ISBLANK('IlumCusto (ORÇ)'!C13)," ",'IlumCusto (ORÇ)'!C13)</f>
        <v xml:space="preserve"> </v>
      </c>
      <c r="D13" s="1114"/>
      <c r="E13" s="1114"/>
      <c r="F13" s="1114"/>
      <c r="G13" s="1114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13" t="str">
        <f>IF(ISBLANK('IlumCusto (ORÇ)'!C14)," ",'IlumCusto (ORÇ)'!C14)</f>
        <v xml:space="preserve"> </v>
      </c>
      <c r="D14" s="1114"/>
      <c r="E14" s="1114"/>
      <c r="F14" s="1114"/>
      <c r="G14" s="1114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13" t="str">
        <f>IF(ISBLANK('IlumCusto (ORÇ)'!C15)," ",'IlumCusto (ORÇ)'!C15)</f>
        <v xml:space="preserve"> </v>
      </c>
      <c r="D15" s="1114"/>
      <c r="E15" s="1114"/>
      <c r="F15" s="1114"/>
      <c r="G15" s="1114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13" t="str">
        <f>IF(ISBLANK('IlumCusto (ORÇ)'!C16)," ",'IlumCusto (ORÇ)'!C16)</f>
        <v xml:space="preserve"> </v>
      </c>
      <c r="D16" s="1114"/>
      <c r="E16" s="1114"/>
      <c r="F16" s="1114"/>
      <c r="G16" s="1114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3">
      <c r="B17" s="167">
        <v>10</v>
      </c>
      <c r="C17" s="1113" t="str">
        <f>IF(ISBLANK('IlumCusto (ORÇ)'!C17)," ",'IlumCusto (ORÇ)'!C17)</f>
        <v xml:space="preserve"> </v>
      </c>
      <c r="D17" s="1114"/>
      <c r="E17" s="1114"/>
      <c r="F17" s="1114"/>
      <c r="G17" s="1114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3">
      <c r="B18" s="165">
        <v>11</v>
      </c>
      <c r="C18" s="1113" t="str">
        <f>IF(ISBLANK('IlumCusto (ORÇ)'!C18)," ",'IlumCusto (ORÇ)'!C18)</f>
        <v xml:space="preserve"> </v>
      </c>
      <c r="D18" s="1114"/>
      <c r="E18" s="1114"/>
      <c r="F18" s="1114"/>
      <c r="G18" s="1114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3">
      <c r="B19" s="167">
        <v>12</v>
      </c>
      <c r="C19" s="1113" t="str">
        <f>IF(ISBLANK('IlumCusto (ORÇ)'!C19)," ",'IlumCusto (ORÇ)'!C19)</f>
        <v xml:space="preserve"> </v>
      </c>
      <c r="D19" s="1114"/>
      <c r="E19" s="1114"/>
      <c r="F19" s="1114"/>
      <c r="G19" s="1114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3">
      <c r="B20" s="165">
        <v>13</v>
      </c>
      <c r="C20" s="1113" t="str">
        <f>IF(ISBLANK('IlumCusto (ORÇ)'!C20)," ",'IlumCusto (ORÇ)'!C20)</f>
        <v xml:space="preserve"> </v>
      </c>
      <c r="D20" s="1114"/>
      <c r="E20" s="1114"/>
      <c r="F20" s="1114"/>
      <c r="G20" s="1114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3">
      <c r="B21" s="167">
        <v>14</v>
      </c>
      <c r="C21" s="1113" t="str">
        <f>IF(ISBLANK('IlumCusto (ORÇ)'!C21)," ",'IlumCusto (ORÇ)'!C21)</f>
        <v xml:space="preserve"> </v>
      </c>
      <c r="D21" s="1114"/>
      <c r="E21" s="1114"/>
      <c r="F21" s="1114"/>
      <c r="G21" s="1114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3">
      <c r="B22" s="165">
        <v>15</v>
      </c>
      <c r="C22" s="1113" t="str">
        <f>IF(ISBLANK('IlumCusto (ORÇ)'!C22)," ",'IlumCusto (ORÇ)'!C22)</f>
        <v xml:space="preserve"> </v>
      </c>
      <c r="D22" s="1114"/>
      <c r="E22" s="1114"/>
      <c r="F22" s="1114"/>
      <c r="G22" s="1114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3">
      <c r="B23" s="167">
        <v>16</v>
      </c>
      <c r="C23" s="1113" t="str">
        <f>IF(ISBLANK('IlumCusto (ORÇ)'!C23)," ",'IlumCusto (ORÇ)'!C23)</f>
        <v xml:space="preserve"> </v>
      </c>
      <c r="D23" s="1114"/>
      <c r="E23" s="1114"/>
      <c r="F23" s="1114"/>
      <c r="G23" s="1114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3">
      <c r="B24" s="165">
        <v>17</v>
      </c>
      <c r="C24" s="1113" t="str">
        <f>IF(ISBLANK('IlumCusto (ORÇ)'!C24)," ",'IlumCusto (ORÇ)'!C24)</f>
        <v xml:space="preserve"> </v>
      </c>
      <c r="D24" s="1114"/>
      <c r="E24" s="1114"/>
      <c r="F24" s="1114"/>
      <c r="G24" s="1114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3">
      <c r="B25" s="167">
        <v>18</v>
      </c>
      <c r="C25" s="1113" t="str">
        <f>IF(ISBLANK('IlumCusto (ORÇ)'!C25)," ",'IlumCusto (ORÇ)'!C25)</f>
        <v xml:space="preserve"> </v>
      </c>
      <c r="D25" s="1114"/>
      <c r="E25" s="1114"/>
      <c r="F25" s="1114"/>
      <c r="G25" s="1114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3">
      <c r="B26" s="165">
        <v>19</v>
      </c>
      <c r="C26" s="1113" t="str">
        <f>IF(ISBLANK('IlumCusto (ORÇ)'!C26)," ",'IlumCusto (ORÇ)'!C26)</f>
        <v xml:space="preserve"> </v>
      </c>
      <c r="D26" s="1114"/>
      <c r="E26" s="1114"/>
      <c r="F26" s="1114"/>
      <c r="G26" s="1114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3">
      <c r="B27" s="167">
        <v>20</v>
      </c>
      <c r="C27" s="1113" t="str">
        <f>IF(ISBLANK('IlumCusto (ORÇ)'!C27)," ",'IlumCusto (ORÇ)'!C27)</f>
        <v xml:space="preserve"> </v>
      </c>
      <c r="D27" s="1114"/>
      <c r="E27" s="1114"/>
      <c r="F27" s="1114"/>
      <c r="G27" s="1114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3">
      <c r="B28" s="165">
        <v>21</v>
      </c>
      <c r="C28" s="1113" t="str">
        <f>IF(ISBLANK('IlumCusto (ORÇ)'!C28)," ",'IlumCusto (ORÇ)'!C28)</f>
        <v xml:space="preserve"> </v>
      </c>
      <c r="D28" s="1114"/>
      <c r="E28" s="1114"/>
      <c r="F28" s="1114"/>
      <c r="G28" s="1114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3">
      <c r="B29" s="167">
        <v>22</v>
      </c>
      <c r="C29" s="1113" t="str">
        <f>IF(ISBLANK('IlumCusto (ORÇ)'!C29)," ",'IlumCusto (ORÇ)'!C29)</f>
        <v xml:space="preserve"> </v>
      </c>
      <c r="D29" s="1114"/>
      <c r="E29" s="1114"/>
      <c r="F29" s="1114"/>
      <c r="G29" s="1114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3">
      <c r="B30" s="165">
        <v>23</v>
      </c>
      <c r="C30" s="1113" t="str">
        <f>IF(ISBLANK('IlumCusto (ORÇ)'!C30)," ",'IlumCusto (ORÇ)'!C30)</f>
        <v xml:space="preserve"> </v>
      </c>
      <c r="D30" s="1114"/>
      <c r="E30" s="1114"/>
      <c r="F30" s="1114"/>
      <c r="G30" s="1114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3">
      <c r="B31" s="167">
        <v>24</v>
      </c>
      <c r="C31" s="1113" t="str">
        <f>IF(ISBLANK('IlumCusto (ORÇ)'!C31)," ",'IlumCusto (ORÇ)'!C31)</f>
        <v xml:space="preserve"> </v>
      </c>
      <c r="D31" s="1114"/>
      <c r="E31" s="1114"/>
      <c r="F31" s="1114"/>
      <c r="G31" s="1114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3">
      <c r="B32" s="165">
        <v>25</v>
      </c>
      <c r="C32" s="1113" t="str">
        <f>IF(ISBLANK('IlumCusto (ORÇ)'!C32)," ",'IlumCusto (ORÇ)'!C32)</f>
        <v xml:space="preserve"> </v>
      </c>
      <c r="D32" s="1114"/>
      <c r="E32" s="1114"/>
      <c r="F32" s="1114"/>
      <c r="G32" s="1114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13" t="str">
        <f>IF(ISBLANK('IlumCusto (ORÇ)'!C33)," ",'IlumCusto (ORÇ)'!C33)</f>
        <v xml:space="preserve"> </v>
      </c>
      <c r="D33" s="1114"/>
      <c r="E33" s="1114"/>
      <c r="F33" s="1114"/>
      <c r="G33" s="1114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3">
      <c r="B34" s="165">
        <v>27</v>
      </c>
      <c r="C34" s="1113" t="str">
        <f>IF(ISBLANK('IlumCusto (ORÇ)'!C34)," ",'IlumCusto (ORÇ)'!C34)</f>
        <v xml:space="preserve"> </v>
      </c>
      <c r="D34" s="1114"/>
      <c r="E34" s="1114"/>
      <c r="F34" s="1114"/>
      <c r="G34" s="1114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3">
      <c r="B35" s="167">
        <v>28</v>
      </c>
      <c r="C35" s="1113" t="str">
        <f>IF(ISBLANK('IlumCusto (ORÇ)'!C35)," ",'IlumCusto (ORÇ)'!C35)</f>
        <v xml:space="preserve"> </v>
      </c>
      <c r="D35" s="1114"/>
      <c r="E35" s="1114"/>
      <c r="F35" s="1114"/>
      <c r="G35" s="1114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3">
      <c r="B36" s="165">
        <v>29</v>
      </c>
      <c r="C36" s="1113" t="str">
        <f>IF(ISBLANK('IlumCusto (ORÇ)'!C36)," ",'IlumCusto (ORÇ)'!C36)</f>
        <v xml:space="preserve"> </v>
      </c>
      <c r="D36" s="1114"/>
      <c r="E36" s="1114"/>
      <c r="F36" s="1114"/>
      <c r="G36" s="1114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3">
      <c r="B37" s="167">
        <v>30</v>
      </c>
      <c r="C37" s="1113" t="str">
        <f>IF(ISBLANK('IlumCusto (ORÇ)'!C37)," ",'IlumCusto (ORÇ)'!C37)</f>
        <v xml:space="preserve"> </v>
      </c>
      <c r="D37" s="1114"/>
      <c r="E37" s="1114"/>
      <c r="F37" s="1114"/>
      <c r="G37" s="1114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3">
      <c r="B38" s="165">
        <v>31</v>
      </c>
      <c r="C38" s="1113" t="str">
        <f>IF(ISBLANK('IlumCusto (ORÇ)'!C38)," ",'IlumCusto (ORÇ)'!C38)</f>
        <v xml:space="preserve"> </v>
      </c>
      <c r="D38" s="1114"/>
      <c r="E38" s="1114"/>
      <c r="F38" s="1114"/>
      <c r="G38" s="1114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13" t="str">
        <f>IF(ISBLANK('IlumCusto (ORÇ)'!C39)," ",'IlumCusto (ORÇ)'!C39)</f>
        <v xml:space="preserve"> </v>
      </c>
      <c r="D39" s="1114"/>
      <c r="E39" s="1114"/>
      <c r="F39" s="1114"/>
      <c r="G39" s="1114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3">
      <c r="B40" s="165">
        <v>33</v>
      </c>
      <c r="C40" s="1113" t="str">
        <f>IF(ISBLANK('IlumCusto (ORÇ)'!C40)," ",'IlumCusto (ORÇ)'!C40)</f>
        <v xml:space="preserve"> </v>
      </c>
      <c r="D40" s="1114"/>
      <c r="E40" s="1114"/>
      <c r="F40" s="1114"/>
      <c r="G40" s="1114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3">
      <c r="B41" s="167">
        <v>34</v>
      </c>
      <c r="C41" s="1113" t="str">
        <f>IF(ISBLANK('IlumCusto (ORÇ)'!C41)," ",'IlumCusto (ORÇ)'!C41)</f>
        <v xml:space="preserve"> </v>
      </c>
      <c r="D41" s="1114"/>
      <c r="E41" s="1114"/>
      <c r="F41" s="1114"/>
      <c r="G41" s="1114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3">
      <c r="B42" s="165">
        <v>35</v>
      </c>
      <c r="C42" s="1113" t="str">
        <f>IF(ISBLANK('IlumCusto (ORÇ)'!C42)," ",'IlumCusto (ORÇ)'!C42)</f>
        <v xml:space="preserve"> </v>
      </c>
      <c r="D42" s="1114"/>
      <c r="E42" s="1114"/>
      <c r="F42" s="1114"/>
      <c r="G42" s="1114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13" t="str">
        <f>IF(ISBLANK('IlumCusto (ORÇ)'!C43)," ",'IlumCusto (ORÇ)'!C43)</f>
        <v xml:space="preserve"> </v>
      </c>
      <c r="D43" s="1114"/>
      <c r="E43" s="1114"/>
      <c r="F43" s="1114"/>
      <c r="G43" s="1114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3">
      <c r="B44" s="165">
        <v>37</v>
      </c>
      <c r="C44" s="1113" t="str">
        <f>IF(ISBLANK('IlumCusto (ORÇ)'!C44)," ",'IlumCusto (ORÇ)'!C44)</f>
        <v xml:space="preserve"> </v>
      </c>
      <c r="D44" s="1114"/>
      <c r="E44" s="1114"/>
      <c r="F44" s="1114"/>
      <c r="G44" s="1114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3">
      <c r="B45" s="167">
        <v>38</v>
      </c>
      <c r="C45" s="1113" t="str">
        <f>IF(ISBLANK('IlumCusto (ORÇ)'!C45)," ",'IlumCusto (ORÇ)'!C45)</f>
        <v xml:space="preserve"> </v>
      </c>
      <c r="D45" s="1114"/>
      <c r="E45" s="1114"/>
      <c r="F45" s="1114"/>
      <c r="G45" s="1114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3">
      <c r="B46" s="165">
        <v>39</v>
      </c>
      <c r="C46" s="1113" t="str">
        <f>IF(ISBLANK('IlumCusto (ORÇ)'!C46)," ",'IlumCusto (ORÇ)'!C46)</f>
        <v xml:space="preserve"> </v>
      </c>
      <c r="D46" s="1114"/>
      <c r="E46" s="1114"/>
      <c r="F46" s="1114"/>
      <c r="G46" s="1114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13" t="str">
        <f>IF(ISBLANK('IlumCusto (ORÇ)'!C47)," ",'IlumCusto (ORÇ)'!C47)</f>
        <v xml:space="preserve"> </v>
      </c>
      <c r="D47" s="1114"/>
      <c r="E47" s="1114"/>
      <c r="F47" s="1114"/>
      <c r="G47" s="1114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3">
      <c r="B48" s="165">
        <v>41</v>
      </c>
      <c r="C48" s="1113" t="str">
        <f>IF(ISBLANK('IlumCusto (ORÇ)'!C48)," ",'IlumCusto (ORÇ)'!C48)</f>
        <v xml:space="preserve"> </v>
      </c>
      <c r="D48" s="1114"/>
      <c r="E48" s="1114"/>
      <c r="F48" s="1114"/>
      <c r="G48" s="1114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5" t="str">
        <f t="shared" si="3"/>
        <v xml:space="preserve"> </v>
      </c>
      <c r="R48" s="1115"/>
      <c r="S48" s="1115"/>
      <c r="T48" s="1115"/>
      <c r="U48" s="1116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3">
      <c r="B49" s="167">
        <v>42</v>
      </c>
      <c r="C49" s="1113" t="str">
        <f>IF(ISBLANK('IlumCusto (ORÇ)'!C49)," ",'IlumCusto (ORÇ)'!C49)</f>
        <v xml:space="preserve"> </v>
      </c>
      <c r="D49" s="1114"/>
      <c r="E49" s="1114"/>
      <c r="F49" s="1114"/>
      <c r="G49" s="1114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5" t="str">
        <f t="shared" si="3"/>
        <v xml:space="preserve"> </v>
      </c>
      <c r="R49" s="1115"/>
      <c r="S49" s="1115"/>
      <c r="T49" s="1115"/>
      <c r="U49" s="1116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3">
      <c r="B50" s="165">
        <v>43</v>
      </c>
      <c r="C50" s="1113" t="str">
        <f>IF(ISBLANK('IlumCusto (ORÇ)'!C50)," ",'IlumCusto (ORÇ)'!C50)</f>
        <v xml:space="preserve"> </v>
      </c>
      <c r="D50" s="1114"/>
      <c r="E50" s="1114"/>
      <c r="F50" s="1114"/>
      <c r="G50" s="1114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5" t="str">
        <f t="shared" si="3"/>
        <v xml:space="preserve"> </v>
      </c>
      <c r="R50" s="1115"/>
      <c r="S50" s="1115"/>
      <c r="T50" s="1115"/>
      <c r="U50" s="1116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3">
      <c r="B51" s="167">
        <v>44</v>
      </c>
      <c r="C51" s="1113" t="str">
        <f>IF(ISBLANK('IlumCusto (ORÇ)'!C51)," ",'IlumCusto (ORÇ)'!C51)</f>
        <v xml:space="preserve"> </v>
      </c>
      <c r="D51" s="1114"/>
      <c r="E51" s="1114"/>
      <c r="F51" s="1114"/>
      <c r="G51" s="1114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5" t="str">
        <f t="shared" si="3"/>
        <v xml:space="preserve"> </v>
      </c>
      <c r="R51" s="1115"/>
      <c r="S51" s="1115"/>
      <c r="T51" s="1115"/>
      <c r="U51" s="1116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3">
      <c r="B52" s="165">
        <v>45</v>
      </c>
      <c r="C52" s="1113" t="str">
        <f>IF(ISBLANK('IlumCusto (ORÇ)'!C52)," ",'IlumCusto (ORÇ)'!C52)</f>
        <v xml:space="preserve"> </v>
      </c>
      <c r="D52" s="1114"/>
      <c r="E52" s="1114"/>
      <c r="F52" s="1114"/>
      <c r="G52" s="1114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5" t="str">
        <f t="shared" si="3"/>
        <v xml:space="preserve"> </v>
      </c>
      <c r="R52" s="1115"/>
      <c r="S52" s="1115"/>
      <c r="T52" s="1115"/>
      <c r="U52" s="1116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3">
      <c r="B53" s="167">
        <v>46</v>
      </c>
      <c r="C53" s="1113" t="str">
        <f>IF(ISBLANK('IlumCusto (ORÇ)'!C53)," ",'IlumCusto (ORÇ)'!C53)</f>
        <v xml:space="preserve"> </v>
      </c>
      <c r="D53" s="1114"/>
      <c r="E53" s="1114"/>
      <c r="F53" s="1114"/>
      <c r="G53" s="1114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5" t="str">
        <f t="shared" si="3"/>
        <v xml:space="preserve"> </v>
      </c>
      <c r="R53" s="1115"/>
      <c r="S53" s="1115"/>
      <c r="T53" s="1115"/>
      <c r="U53" s="1116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3">
      <c r="B54" s="165">
        <v>47</v>
      </c>
      <c r="C54" s="1113" t="str">
        <f>IF(ISBLANK('IlumCusto (ORÇ)'!C54)," ",'IlumCusto (ORÇ)'!C54)</f>
        <v xml:space="preserve"> </v>
      </c>
      <c r="D54" s="1114"/>
      <c r="E54" s="1114"/>
      <c r="F54" s="1114"/>
      <c r="G54" s="1114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5" t="str">
        <f t="shared" si="3"/>
        <v xml:space="preserve"> </v>
      </c>
      <c r="R54" s="1115"/>
      <c r="S54" s="1115"/>
      <c r="T54" s="1115"/>
      <c r="U54" s="1116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3">
      <c r="B55" s="167">
        <v>48</v>
      </c>
      <c r="C55" s="1113" t="str">
        <f>IF(ISBLANK('IlumCusto (ORÇ)'!C55)," ",'IlumCusto (ORÇ)'!C55)</f>
        <v xml:space="preserve"> </v>
      </c>
      <c r="D55" s="1114"/>
      <c r="E55" s="1114"/>
      <c r="F55" s="1114"/>
      <c r="G55" s="1114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5" t="str">
        <f t="shared" si="3"/>
        <v xml:space="preserve"> </v>
      </c>
      <c r="R55" s="1115"/>
      <c r="S55" s="1115"/>
      <c r="T55" s="1115"/>
      <c r="U55" s="1116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3">
      <c r="B56" s="165">
        <v>49</v>
      </c>
      <c r="C56" s="1113" t="str">
        <f>IF(ISBLANK('IlumCusto (ORÇ)'!C56)," ",'IlumCusto (ORÇ)'!C56)</f>
        <v xml:space="preserve"> </v>
      </c>
      <c r="D56" s="1114"/>
      <c r="E56" s="1114"/>
      <c r="F56" s="1114"/>
      <c r="G56" s="1114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5" t="str">
        <f t="shared" si="3"/>
        <v xml:space="preserve"> </v>
      </c>
      <c r="R56" s="1115"/>
      <c r="S56" s="1115"/>
      <c r="T56" s="1115"/>
      <c r="U56" s="1116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3">
      <c r="B57" s="167">
        <v>50</v>
      </c>
      <c r="C57" s="1113" t="str">
        <f>IF(ISBLANK('IlumCusto (ORÇ)'!C57)," ",'IlumCusto (ORÇ)'!C57)</f>
        <v xml:space="preserve"> </v>
      </c>
      <c r="D57" s="1114"/>
      <c r="E57" s="1114"/>
      <c r="F57" s="1114"/>
      <c r="G57" s="1114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5" t="str">
        <f t="shared" si="3"/>
        <v xml:space="preserve"> </v>
      </c>
      <c r="R57" s="1115"/>
      <c r="S57" s="1115"/>
      <c r="T57" s="1115"/>
      <c r="U57" s="1116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3">
      <c r="B58" s="165">
        <v>51</v>
      </c>
      <c r="C58" s="1113" t="str">
        <f>IF(ISBLANK('IlumCusto (ORÇ)'!C58)," ",'IlumCusto (ORÇ)'!C58)</f>
        <v xml:space="preserve"> </v>
      </c>
      <c r="D58" s="1114"/>
      <c r="E58" s="1114"/>
      <c r="F58" s="1114"/>
      <c r="G58" s="1114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5" t="str">
        <f t="shared" si="3"/>
        <v xml:space="preserve"> </v>
      </c>
      <c r="R58" s="1115"/>
      <c r="S58" s="1115"/>
      <c r="T58" s="1115"/>
      <c r="U58" s="1116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3">
      <c r="B59" s="167">
        <v>52</v>
      </c>
      <c r="C59" s="1113" t="str">
        <f>IF(ISBLANK('IlumCusto (ORÇ)'!C59)," ",'IlumCusto (ORÇ)'!C59)</f>
        <v xml:space="preserve"> </v>
      </c>
      <c r="D59" s="1114"/>
      <c r="E59" s="1114"/>
      <c r="F59" s="1114"/>
      <c r="G59" s="1114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5" t="str">
        <f t="shared" si="3"/>
        <v xml:space="preserve"> </v>
      </c>
      <c r="R59" s="1115"/>
      <c r="S59" s="1115"/>
      <c r="T59" s="1115"/>
      <c r="U59" s="1116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3">
      <c r="B60" s="165">
        <v>53</v>
      </c>
      <c r="C60" s="1113" t="str">
        <f>IF(ISBLANK('IlumCusto (ORÇ)'!C60)," ",'IlumCusto (ORÇ)'!C60)</f>
        <v xml:space="preserve"> </v>
      </c>
      <c r="D60" s="1114"/>
      <c r="E60" s="1114"/>
      <c r="F60" s="1114"/>
      <c r="G60" s="1114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5" t="str">
        <f t="shared" si="3"/>
        <v xml:space="preserve"> </v>
      </c>
      <c r="R60" s="1115"/>
      <c r="S60" s="1115"/>
      <c r="T60" s="1115"/>
      <c r="U60" s="1116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3">
      <c r="B61" s="167">
        <v>54</v>
      </c>
      <c r="C61" s="1113" t="str">
        <f>IF(ISBLANK('IlumCusto (ORÇ)'!C61)," ",'IlumCusto (ORÇ)'!C61)</f>
        <v xml:space="preserve"> </v>
      </c>
      <c r="D61" s="1114"/>
      <c r="E61" s="1114"/>
      <c r="F61" s="1114"/>
      <c r="G61" s="1114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5" t="str">
        <f t="shared" si="3"/>
        <v xml:space="preserve"> </v>
      </c>
      <c r="R61" s="1115"/>
      <c r="S61" s="1115"/>
      <c r="T61" s="1115"/>
      <c r="U61" s="1116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3">
      <c r="B62" s="165">
        <v>55</v>
      </c>
      <c r="C62" s="1113" t="str">
        <f>IF(ISBLANK('IlumCusto (ORÇ)'!C62)," ",'IlumCusto (ORÇ)'!C62)</f>
        <v xml:space="preserve"> </v>
      </c>
      <c r="D62" s="1114"/>
      <c r="E62" s="1114"/>
      <c r="F62" s="1114"/>
      <c r="G62" s="1114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5" t="str">
        <f t="shared" si="3"/>
        <v xml:space="preserve"> </v>
      </c>
      <c r="R62" s="1115"/>
      <c r="S62" s="1115"/>
      <c r="T62" s="1115"/>
      <c r="U62" s="1116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3">
      <c r="B63" s="167">
        <v>56</v>
      </c>
      <c r="C63" s="1113" t="str">
        <f>IF(ISBLANK('IlumCusto (ORÇ)'!C63)," ",'IlumCusto (ORÇ)'!C63)</f>
        <v xml:space="preserve"> </v>
      </c>
      <c r="D63" s="1114"/>
      <c r="E63" s="1114"/>
      <c r="F63" s="1114"/>
      <c r="G63" s="1114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5" t="str">
        <f t="shared" si="3"/>
        <v xml:space="preserve"> </v>
      </c>
      <c r="R63" s="1115"/>
      <c r="S63" s="1115"/>
      <c r="T63" s="1115"/>
      <c r="U63" s="1116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3">
      <c r="B64" s="165">
        <v>57</v>
      </c>
      <c r="C64" s="1113" t="str">
        <f>IF(ISBLANK('IlumCusto (ORÇ)'!C64)," ",'IlumCusto (ORÇ)'!C64)</f>
        <v xml:space="preserve"> </v>
      </c>
      <c r="D64" s="1114"/>
      <c r="E64" s="1114"/>
      <c r="F64" s="1114"/>
      <c r="G64" s="1114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5" t="str">
        <f t="shared" si="3"/>
        <v xml:space="preserve"> </v>
      </c>
      <c r="R64" s="1115"/>
      <c r="S64" s="1115"/>
      <c r="T64" s="1115"/>
      <c r="U64" s="1116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3">
      <c r="B65" s="167">
        <v>58</v>
      </c>
      <c r="C65" s="1113" t="str">
        <f>IF(ISBLANK('IlumCusto (ORÇ)'!C65)," ",'IlumCusto (ORÇ)'!C65)</f>
        <v xml:space="preserve"> </v>
      </c>
      <c r="D65" s="1114"/>
      <c r="E65" s="1114"/>
      <c r="F65" s="1114"/>
      <c r="G65" s="1114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5" t="str">
        <f t="shared" si="3"/>
        <v xml:space="preserve"> </v>
      </c>
      <c r="R65" s="1115"/>
      <c r="S65" s="1115"/>
      <c r="T65" s="1115"/>
      <c r="U65" s="1116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3">
      <c r="B66" s="165">
        <v>59</v>
      </c>
      <c r="C66" s="1113" t="str">
        <f>IF(ISBLANK('IlumCusto (ORÇ)'!C66)," ",'IlumCusto (ORÇ)'!C66)</f>
        <v xml:space="preserve"> </v>
      </c>
      <c r="D66" s="1114"/>
      <c r="E66" s="1114"/>
      <c r="F66" s="1114"/>
      <c r="G66" s="1114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5" t="str">
        <f t="shared" si="3"/>
        <v xml:space="preserve"> </v>
      </c>
      <c r="R66" s="1115"/>
      <c r="S66" s="1115"/>
      <c r="T66" s="1115"/>
      <c r="U66" s="1116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3">
      <c r="B67" s="167">
        <v>60</v>
      </c>
      <c r="C67" s="1113" t="str">
        <f>IF(ISBLANK('IlumCusto (ORÇ)'!C67)," ",'IlumCusto (ORÇ)'!C67)</f>
        <v xml:space="preserve"> </v>
      </c>
      <c r="D67" s="1114"/>
      <c r="E67" s="1114"/>
      <c r="F67" s="1114"/>
      <c r="G67" s="1114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5" t="str">
        <f t="shared" si="3"/>
        <v xml:space="preserve"> </v>
      </c>
      <c r="R67" s="1115"/>
      <c r="S67" s="1115"/>
      <c r="T67" s="1115"/>
      <c r="U67" s="1116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3">
      <c r="B68" s="165">
        <v>61</v>
      </c>
      <c r="C68" s="1113" t="str">
        <f>IF(ISBLANK('IlumCusto (ORÇ)'!C68)," ",'IlumCusto (ORÇ)'!C68)</f>
        <v xml:space="preserve"> </v>
      </c>
      <c r="D68" s="1114"/>
      <c r="E68" s="1114"/>
      <c r="F68" s="1114"/>
      <c r="G68" s="1114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5" t="str">
        <f t="shared" si="3"/>
        <v xml:space="preserve"> </v>
      </c>
      <c r="R68" s="1115"/>
      <c r="S68" s="1115"/>
      <c r="T68" s="1115"/>
      <c r="U68" s="1116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3">
      <c r="B69" s="167">
        <v>62</v>
      </c>
      <c r="C69" s="1113" t="str">
        <f>IF(ISBLANK('IlumCusto (ORÇ)'!C69)," ",'IlumCusto (ORÇ)'!C69)</f>
        <v xml:space="preserve"> </v>
      </c>
      <c r="D69" s="1114"/>
      <c r="E69" s="1114"/>
      <c r="F69" s="1114"/>
      <c r="G69" s="1114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5" t="str">
        <f t="shared" si="3"/>
        <v xml:space="preserve"> </v>
      </c>
      <c r="R69" s="1115"/>
      <c r="S69" s="1115"/>
      <c r="T69" s="1115"/>
      <c r="U69" s="1116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3">
      <c r="B70" s="165">
        <v>63</v>
      </c>
      <c r="C70" s="1113" t="str">
        <f>IF(ISBLANK('IlumCusto (ORÇ)'!C70)," ",'IlumCusto (ORÇ)'!C70)</f>
        <v xml:space="preserve"> </v>
      </c>
      <c r="D70" s="1114"/>
      <c r="E70" s="1114"/>
      <c r="F70" s="1114"/>
      <c r="G70" s="1114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5" t="str">
        <f t="shared" si="3"/>
        <v xml:space="preserve"> </v>
      </c>
      <c r="R70" s="1115"/>
      <c r="S70" s="1115"/>
      <c r="T70" s="1115"/>
      <c r="U70" s="1116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3">
      <c r="B71" s="167">
        <v>64</v>
      </c>
      <c r="C71" s="1113" t="str">
        <f>IF(ISBLANK('IlumCusto (ORÇ)'!C71)," ",'IlumCusto (ORÇ)'!C71)</f>
        <v xml:space="preserve"> </v>
      </c>
      <c r="D71" s="1114"/>
      <c r="E71" s="1114"/>
      <c r="F71" s="1114"/>
      <c r="G71" s="1114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5" t="str">
        <f t="shared" si="3"/>
        <v xml:space="preserve"> </v>
      </c>
      <c r="R71" s="1115"/>
      <c r="S71" s="1115"/>
      <c r="T71" s="1115"/>
      <c r="U71" s="1116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3">
      <c r="B72" s="165">
        <v>65</v>
      </c>
      <c r="C72" s="1113" t="str">
        <f>IF(ISBLANK('IlumCusto (ORÇ)'!C72)," ",'IlumCusto (ORÇ)'!C72)</f>
        <v xml:space="preserve"> </v>
      </c>
      <c r="D72" s="1114"/>
      <c r="E72" s="1114"/>
      <c r="F72" s="1114"/>
      <c r="G72" s="1114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5" t="str">
        <f t="shared" si="3"/>
        <v xml:space="preserve"> </v>
      </c>
      <c r="R72" s="1115"/>
      <c r="S72" s="1115"/>
      <c r="T72" s="1115"/>
      <c r="U72" s="1116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3">
      <c r="B73" s="167">
        <v>66</v>
      </c>
      <c r="C73" s="1113" t="str">
        <f>IF(ISBLANK('IlumCusto (ORÇ)'!C73)," ",'IlumCusto (ORÇ)'!C73)</f>
        <v xml:space="preserve"> </v>
      </c>
      <c r="D73" s="1114"/>
      <c r="E73" s="1114"/>
      <c r="F73" s="1114"/>
      <c r="G73" s="1114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15" t="str">
        <f t="shared" ref="Q73:Q107" si="11">IF(OR(C73=0,C73=""),"",C73)</f>
        <v xml:space="preserve"> </v>
      </c>
      <c r="R73" s="1115"/>
      <c r="S73" s="1115"/>
      <c r="T73" s="1115"/>
      <c r="U73" s="1116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3">
      <c r="B74" s="165">
        <v>67</v>
      </c>
      <c r="C74" s="1113" t="str">
        <f>IF(ISBLANK('IlumCusto (ORÇ)'!C74)," ",'IlumCusto (ORÇ)'!C74)</f>
        <v xml:space="preserve"> </v>
      </c>
      <c r="D74" s="1114"/>
      <c r="E74" s="1114"/>
      <c r="F74" s="1114"/>
      <c r="G74" s="1114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15" t="str">
        <f t="shared" si="11"/>
        <v xml:space="preserve"> </v>
      </c>
      <c r="R74" s="1115"/>
      <c r="S74" s="1115"/>
      <c r="T74" s="1115"/>
      <c r="U74" s="1116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3">
      <c r="B75" s="167">
        <v>68</v>
      </c>
      <c r="C75" s="1113" t="str">
        <f>IF(ISBLANK('IlumCusto (ORÇ)'!C75)," ",'IlumCusto (ORÇ)'!C75)</f>
        <v xml:space="preserve"> </v>
      </c>
      <c r="D75" s="1114"/>
      <c r="E75" s="1114"/>
      <c r="F75" s="1114"/>
      <c r="G75" s="1114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15" t="str">
        <f t="shared" si="11"/>
        <v xml:space="preserve"> </v>
      </c>
      <c r="R75" s="1115"/>
      <c r="S75" s="1115"/>
      <c r="T75" s="1115"/>
      <c r="U75" s="1116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3">
      <c r="B76" s="165">
        <v>69</v>
      </c>
      <c r="C76" s="1113" t="str">
        <f>IF(ISBLANK('IlumCusto (ORÇ)'!C76)," ",'IlumCusto (ORÇ)'!C76)</f>
        <v xml:space="preserve"> </v>
      </c>
      <c r="D76" s="1114"/>
      <c r="E76" s="1114"/>
      <c r="F76" s="1114"/>
      <c r="G76" s="1114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15" t="str">
        <f t="shared" si="11"/>
        <v xml:space="preserve"> </v>
      </c>
      <c r="R76" s="1115"/>
      <c r="S76" s="1115"/>
      <c r="T76" s="1115"/>
      <c r="U76" s="1116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3">
      <c r="B77" s="167">
        <v>70</v>
      </c>
      <c r="C77" s="1113" t="str">
        <f>IF(ISBLANK('IlumCusto (ORÇ)'!C77)," ",'IlumCusto (ORÇ)'!C77)</f>
        <v xml:space="preserve"> </v>
      </c>
      <c r="D77" s="1114"/>
      <c r="E77" s="1114"/>
      <c r="F77" s="1114"/>
      <c r="G77" s="1114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15" t="str">
        <f t="shared" si="11"/>
        <v xml:space="preserve"> </v>
      </c>
      <c r="R77" s="1115"/>
      <c r="S77" s="1115"/>
      <c r="T77" s="1115"/>
      <c r="U77" s="1116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3">
      <c r="B78" s="165">
        <v>71</v>
      </c>
      <c r="C78" s="1113" t="str">
        <f>IF(ISBLANK('IlumCusto (ORÇ)'!C78)," ",'IlumCusto (ORÇ)'!C78)</f>
        <v xml:space="preserve"> </v>
      </c>
      <c r="D78" s="1114"/>
      <c r="E78" s="1114"/>
      <c r="F78" s="1114"/>
      <c r="G78" s="1114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15" t="str">
        <f t="shared" si="11"/>
        <v xml:space="preserve"> </v>
      </c>
      <c r="R78" s="1115"/>
      <c r="S78" s="1115"/>
      <c r="T78" s="1115"/>
      <c r="U78" s="1116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3">
      <c r="B79" s="167">
        <v>72</v>
      </c>
      <c r="C79" s="1113" t="str">
        <f>IF(ISBLANK('IlumCusto (ORÇ)'!C79)," ",'IlumCusto (ORÇ)'!C79)</f>
        <v xml:space="preserve"> </v>
      </c>
      <c r="D79" s="1114"/>
      <c r="E79" s="1114"/>
      <c r="F79" s="1114"/>
      <c r="G79" s="1114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15" t="str">
        <f t="shared" si="11"/>
        <v xml:space="preserve"> </v>
      </c>
      <c r="R79" s="1115"/>
      <c r="S79" s="1115"/>
      <c r="T79" s="1115"/>
      <c r="U79" s="1116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3">
      <c r="B80" s="165">
        <v>73</v>
      </c>
      <c r="C80" s="1113" t="str">
        <f>IF(ISBLANK('IlumCusto (ORÇ)'!C80)," ",'IlumCusto (ORÇ)'!C80)</f>
        <v xml:space="preserve"> </v>
      </c>
      <c r="D80" s="1114"/>
      <c r="E80" s="1114"/>
      <c r="F80" s="1114"/>
      <c r="G80" s="1114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15" t="str">
        <f t="shared" si="11"/>
        <v xml:space="preserve"> </v>
      </c>
      <c r="R80" s="1115"/>
      <c r="S80" s="1115"/>
      <c r="T80" s="1115"/>
      <c r="U80" s="1116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3">
      <c r="B81" s="167">
        <v>74</v>
      </c>
      <c r="C81" s="1113" t="str">
        <f>IF(ISBLANK('IlumCusto (ORÇ)'!C81)," ",'IlumCusto (ORÇ)'!C81)</f>
        <v xml:space="preserve"> </v>
      </c>
      <c r="D81" s="1114"/>
      <c r="E81" s="1114"/>
      <c r="F81" s="1114"/>
      <c r="G81" s="1114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15" t="str">
        <f t="shared" si="11"/>
        <v xml:space="preserve"> </v>
      </c>
      <c r="R81" s="1115"/>
      <c r="S81" s="1115"/>
      <c r="T81" s="1115"/>
      <c r="U81" s="1116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3">
      <c r="B82" s="165">
        <v>75</v>
      </c>
      <c r="C82" s="1113" t="str">
        <f>IF(ISBLANK('IlumCusto (ORÇ)'!C82)," ",'IlumCusto (ORÇ)'!C82)</f>
        <v xml:space="preserve"> </v>
      </c>
      <c r="D82" s="1114"/>
      <c r="E82" s="1114"/>
      <c r="F82" s="1114"/>
      <c r="G82" s="1114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15" t="str">
        <f t="shared" si="11"/>
        <v xml:space="preserve"> </v>
      </c>
      <c r="R82" s="1115"/>
      <c r="S82" s="1115"/>
      <c r="T82" s="1115"/>
      <c r="U82" s="1116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3">
      <c r="B83" s="167">
        <v>76</v>
      </c>
      <c r="C83" s="1113" t="str">
        <f>IF(ISBLANK('IlumCusto (ORÇ)'!C83)," ",'IlumCusto (ORÇ)'!C83)</f>
        <v xml:space="preserve"> </v>
      </c>
      <c r="D83" s="1114"/>
      <c r="E83" s="1114"/>
      <c r="F83" s="1114"/>
      <c r="G83" s="1114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15" t="str">
        <f t="shared" si="11"/>
        <v xml:space="preserve"> </v>
      </c>
      <c r="R83" s="1115"/>
      <c r="S83" s="1115"/>
      <c r="T83" s="1115"/>
      <c r="U83" s="1116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3">
      <c r="B84" s="165">
        <v>77</v>
      </c>
      <c r="C84" s="1113" t="str">
        <f>IF(ISBLANK('IlumCusto (ORÇ)'!C84)," ",'IlumCusto (ORÇ)'!C84)</f>
        <v xml:space="preserve"> </v>
      </c>
      <c r="D84" s="1114"/>
      <c r="E84" s="1114"/>
      <c r="F84" s="1114"/>
      <c r="G84" s="1114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15" t="str">
        <f t="shared" si="11"/>
        <v xml:space="preserve"> </v>
      </c>
      <c r="R84" s="1115"/>
      <c r="S84" s="1115"/>
      <c r="T84" s="1115"/>
      <c r="U84" s="1116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3">
      <c r="B85" s="167">
        <v>78</v>
      </c>
      <c r="C85" s="1113" t="str">
        <f>IF(ISBLANK('IlumCusto (ORÇ)'!C85)," ",'IlumCusto (ORÇ)'!C85)</f>
        <v xml:space="preserve"> </v>
      </c>
      <c r="D85" s="1114"/>
      <c r="E85" s="1114"/>
      <c r="F85" s="1114"/>
      <c r="G85" s="1114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15" t="str">
        <f t="shared" si="11"/>
        <v xml:space="preserve"> </v>
      </c>
      <c r="R85" s="1115"/>
      <c r="S85" s="1115"/>
      <c r="T85" s="1115"/>
      <c r="U85" s="1116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3">
      <c r="B86" s="165">
        <v>79</v>
      </c>
      <c r="C86" s="1113" t="str">
        <f>IF(ISBLANK('IlumCusto (ORÇ)'!C86)," ",'IlumCusto (ORÇ)'!C86)</f>
        <v xml:space="preserve"> </v>
      </c>
      <c r="D86" s="1114"/>
      <c r="E86" s="1114"/>
      <c r="F86" s="1114"/>
      <c r="G86" s="1114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15" t="str">
        <f t="shared" si="11"/>
        <v xml:space="preserve"> </v>
      </c>
      <c r="R86" s="1115"/>
      <c r="S86" s="1115"/>
      <c r="T86" s="1115"/>
      <c r="U86" s="1116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3">
      <c r="B87" s="167">
        <v>80</v>
      </c>
      <c r="C87" s="1113" t="str">
        <f>IF(ISBLANK('IlumCusto (ORÇ)'!C87)," ",'IlumCusto (ORÇ)'!C87)</f>
        <v xml:space="preserve"> </v>
      </c>
      <c r="D87" s="1114"/>
      <c r="E87" s="1114"/>
      <c r="F87" s="1114"/>
      <c r="G87" s="1114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15" t="str">
        <f t="shared" si="11"/>
        <v xml:space="preserve"> </v>
      </c>
      <c r="R87" s="1115"/>
      <c r="S87" s="1115"/>
      <c r="T87" s="1115"/>
      <c r="U87" s="1116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3">
      <c r="B88" s="165">
        <v>81</v>
      </c>
      <c r="C88" s="1113" t="str">
        <f>IF(ISBLANK('IlumCusto (ORÇ)'!C88)," ",'IlumCusto (ORÇ)'!C88)</f>
        <v xml:space="preserve"> </v>
      </c>
      <c r="D88" s="1114"/>
      <c r="E88" s="1114"/>
      <c r="F88" s="1114"/>
      <c r="G88" s="1114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15" t="str">
        <f t="shared" si="11"/>
        <v xml:space="preserve"> </v>
      </c>
      <c r="R88" s="1115"/>
      <c r="S88" s="1115"/>
      <c r="T88" s="1115"/>
      <c r="U88" s="1116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3">
      <c r="B89" s="167">
        <v>82</v>
      </c>
      <c r="C89" s="1113" t="str">
        <f>IF(ISBLANK('IlumCusto (ORÇ)'!C89)," ",'IlumCusto (ORÇ)'!C89)</f>
        <v xml:space="preserve"> </v>
      </c>
      <c r="D89" s="1114"/>
      <c r="E89" s="1114"/>
      <c r="F89" s="1114"/>
      <c r="G89" s="1114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15" t="str">
        <f t="shared" si="11"/>
        <v xml:space="preserve"> </v>
      </c>
      <c r="R89" s="1115"/>
      <c r="S89" s="1115"/>
      <c r="T89" s="1115"/>
      <c r="U89" s="1116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3">
      <c r="B90" s="165">
        <v>83</v>
      </c>
      <c r="C90" s="1113" t="str">
        <f>IF(ISBLANK('IlumCusto (ORÇ)'!C90)," ",'IlumCusto (ORÇ)'!C90)</f>
        <v xml:space="preserve"> </v>
      </c>
      <c r="D90" s="1114"/>
      <c r="E90" s="1114"/>
      <c r="F90" s="1114"/>
      <c r="G90" s="1114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15" t="str">
        <f t="shared" si="11"/>
        <v xml:space="preserve"> </v>
      </c>
      <c r="R90" s="1115"/>
      <c r="S90" s="1115"/>
      <c r="T90" s="1115"/>
      <c r="U90" s="1116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3">
      <c r="B91" s="167">
        <v>84</v>
      </c>
      <c r="C91" s="1113" t="str">
        <f>IF(ISBLANK('IlumCusto (ORÇ)'!C91)," ",'IlumCusto (ORÇ)'!C91)</f>
        <v xml:space="preserve"> </v>
      </c>
      <c r="D91" s="1114"/>
      <c r="E91" s="1114"/>
      <c r="F91" s="1114"/>
      <c r="G91" s="1114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15" t="str">
        <f t="shared" si="11"/>
        <v xml:space="preserve"> </v>
      </c>
      <c r="R91" s="1115"/>
      <c r="S91" s="1115"/>
      <c r="T91" s="1115"/>
      <c r="U91" s="1116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3">
      <c r="B92" s="165">
        <v>85</v>
      </c>
      <c r="C92" s="1113" t="str">
        <f>IF(ISBLANK('IlumCusto (ORÇ)'!C92)," ",'IlumCusto (ORÇ)'!C92)</f>
        <v xml:space="preserve"> </v>
      </c>
      <c r="D92" s="1114"/>
      <c r="E92" s="1114"/>
      <c r="F92" s="1114"/>
      <c r="G92" s="1114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15" t="str">
        <f t="shared" si="11"/>
        <v xml:space="preserve"> </v>
      </c>
      <c r="R92" s="1115"/>
      <c r="S92" s="1115"/>
      <c r="T92" s="1115"/>
      <c r="U92" s="1116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3">
      <c r="B93" s="167">
        <v>86</v>
      </c>
      <c r="C93" s="1113" t="str">
        <f>IF(ISBLANK('IlumCusto (ORÇ)'!C93)," ",'IlumCusto (ORÇ)'!C93)</f>
        <v xml:space="preserve"> </v>
      </c>
      <c r="D93" s="1114"/>
      <c r="E93" s="1114"/>
      <c r="F93" s="1114"/>
      <c r="G93" s="1114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15" t="str">
        <f t="shared" si="11"/>
        <v xml:space="preserve"> </v>
      </c>
      <c r="R93" s="1115"/>
      <c r="S93" s="1115"/>
      <c r="T93" s="1115"/>
      <c r="U93" s="1116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3">
      <c r="B94" s="165">
        <v>87</v>
      </c>
      <c r="C94" s="1113" t="str">
        <f>IF(ISBLANK('IlumCusto (ORÇ)'!C94)," ",'IlumCusto (ORÇ)'!C94)</f>
        <v xml:space="preserve"> </v>
      </c>
      <c r="D94" s="1114"/>
      <c r="E94" s="1114"/>
      <c r="F94" s="1114"/>
      <c r="G94" s="1114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15" t="str">
        <f t="shared" si="11"/>
        <v xml:space="preserve"> </v>
      </c>
      <c r="R94" s="1115"/>
      <c r="S94" s="1115"/>
      <c r="T94" s="1115"/>
      <c r="U94" s="1116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3">
      <c r="B95" s="167">
        <v>88</v>
      </c>
      <c r="C95" s="1113" t="str">
        <f>IF(ISBLANK('IlumCusto (ORÇ)'!C95)," ",'IlumCusto (ORÇ)'!C95)</f>
        <v xml:space="preserve"> </v>
      </c>
      <c r="D95" s="1114"/>
      <c r="E95" s="1114"/>
      <c r="F95" s="1114"/>
      <c r="G95" s="1114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15" t="str">
        <f t="shared" si="11"/>
        <v xml:space="preserve"> </v>
      </c>
      <c r="R95" s="1115"/>
      <c r="S95" s="1115"/>
      <c r="T95" s="1115"/>
      <c r="U95" s="1116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3">
      <c r="B96" s="165">
        <v>89</v>
      </c>
      <c r="C96" s="1113" t="str">
        <f>IF(ISBLANK('IlumCusto (ORÇ)'!C96)," ",'IlumCusto (ORÇ)'!C96)</f>
        <v xml:space="preserve"> </v>
      </c>
      <c r="D96" s="1114"/>
      <c r="E96" s="1114"/>
      <c r="F96" s="1114"/>
      <c r="G96" s="1114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15" t="str">
        <f t="shared" si="11"/>
        <v xml:space="preserve"> </v>
      </c>
      <c r="R96" s="1115"/>
      <c r="S96" s="1115"/>
      <c r="T96" s="1115"/>
      <c r="U96" s="1116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3">
      <c r="B97" s="167">
        <v>90</v>
      </c>
      <c r="C97" s="1113" t="str">
        <f>IF(ISBLANK('IlumCusto (ORÇ)'!C97)," ",'IlumCusto (ORÇ)'!C97)</f>
        <v xml:space="preserve"> </v>
      </c>
      <c r="D97" s="1114"/>
      <c r="E97" s="1114"/>
      <c r="F97" s="1114"/>
      <c r="G97" s="1114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15" t="str">
        <f t="shared" si="11"/>
        <v xml:space="preserve"> </v>
      </c>
      <c r="R97" s="1115"/>
      <c r="S97" s="1115"/>
      <c r="T97" s="1115"/>
      <c r="U97" s="1116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3">
      <c r="B98" s="165">
        <v>91</v>
      </c>
      <c r="C98" s="1113" t="str">
        <f>IF(ISBLANK('IlumCusto (ORÇ)'!C98)," ",'IlumCusto (ORÇ)'!C98)</f>
        <v xml:space="preserve"> </v>
      </c>
      <c r="D98" s="1114"/>
      <c r="E98" s="1114"/>
      <c r="F98" s="1114"/>
      <c r="G98" s="1114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15" t="str">
        <f t="shared" si="11"/>
        <v xml:space="preserve"> </v>
      </c>
      <c r="R98" s="1115"/>
      <c r="S98" s="1115"/>
      <c r="T98" s="1115"/>
      <c r="U98" s="1116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3">
      <c r="B99" s="167">
        <v>92</v>
      </c>
      <c r="C99" s="1113" t="str">
        <f>IF(ISBLANK('IlumCusto (ORÇ)'!C99)," ",'IlumCusto (ORÇ)'!C99)</f>
        <v xml:space="preserve"> </v>
      </c>
      <c r="D99" s="1114"/>
      <c r="E99" s="1114"/>
      <c r="F99" s="1114"/>
      <c r="G99" s="1114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15" t="str">
        <f t="shared" si="11"/>
        <v xml:space="preserve"> </v>
      </c>
      <c r="R99" s="1115"/>
      <c r="S99" s="1115"/>
      <c r="T99" s="1115"/>
      <c r="U99" s="1116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3">
      <c r="B100" s="165">
        <v>93</v>
      </c>
      <c r="C100" s="1113" t="str">
        <f>IF(ISBLANK('IlumCusto (ORÇ)'!C100)," ",'IlumCusto (ORÇ)'!C100)</f>
        <v xml:space="preserve"> </v>
      </c>
      <c r="D100" s="1114"/>
      <c r="E100" s="1114"/>
      <c r="F100" s="1114"/>
      <c r="G100" s="1114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15" t="str">
        <f t="shared" si="11"/>
        <v xml:space="preserve"> </v>
      </c>
      <c r="R100" s="1115"/>
      <c r="S100" s="1115"/>
      <c r="T100" s="1115"/>
      <c r="U100" s="1116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3">
      <c r="B101" s="167">
        <v>94</v>
      </c>
      <c r="C101" s="1113" t="str">
        <f>IF(ISBLANK('IlumCusto (ORÇ)'!C101)," ",'IlumCusto (ORÇ)'!C101)</f>
        <v xml:space="preserve"> </v>
      </c>
      <c r="D101" s="1114"/>
      <c r="E101" s="1114"/>
      <c r="F101" s="1114"/>
      <c r="G101" s="1114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15" t="str">
        <f t="shared" si="11"/>
        <v xml:space="preserve"> </v>
      </c>
      <c r="R101" s="1115"/>
      <c r="S101" s="1115"/>
      <c r="T101" s="1115"/>
      <c r="U101" s="1116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3">
      <c r="B102" s="165">
        <v>95</v>
      </c>
      <c r="C102" s="1113" t="str">
        <f>IF(ISBLANK('IlumCusto (ORÇ)'!C102)," ",'IlumCusto (ORÇ)'!C102)</f>
        <v xml:space="preserve"> </v>
      </c>
      <c r="D102" s="1114"/>
      <c r="E102" s="1114"/>
      <c r="F102" s="1114"/>
      <c r="G102" s="1114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15" t="str">
        <f t="shared" si="11"/>
        <v xml:space="preserve"> </v>
      </c>
      <c r="R102" s="1115"/>
      <c r="S102" s="1115"/>
      <c r="T102" s="1115"/>
      <c r="U102" s="1116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3">
      <c r="B103" s="167">
        <v>96</v>
      </c>
      <c r="C103" s="1113" t="str">
        <f>IF(ISBLANK('IlumCusto (ORÇ)'!C103)," ",'IlumCusto (ORÇ)'!C103)</f>
        <v xml:space="preserve"> </v>
      </c>
      <c r="D103" s="1114"/>
      <c r="E103" s="1114"/>
      <c r="F103" s="1114"/>
      <c r="G103" s="1114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15" t="str">
        <f t="shared" si="11"/>
        <v xml:space="preserve"> </v>
      </c>
      <c r="R103" s="1115"/>
      <c r="S103" s="1115"/>
      <c r="T103" s="1115"/>
      <c r="U103" s="1116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3">
      <c r="B104" s="165">
        <v>97</v>
      </c>
      <c r="C104" s="1113" t="str">
        <f>IF(ISBLANK('IlumCusto (ORÇ)'!C104)," ",'IlumCusto (ORÇ)'!C104)</f>
        <v xml:space="preserve"> </v>
      </c>
      <c r="D104" s="1114"/>
      <c r="E104" s="1114"/>
      <c r="F104" s="1114"/>
      <c r="G104" s="1114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15" t="str">
        <f t="shared" si="11"/>
        <v xml:space="preserve"> </v>
      </c>
      <c r="R104" s="1115"/>
      <c r="S104" s="1115"/>
      <c r="T104" s="1115"/>
      <c r="U104" s="1116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3">
      <c r="B105" s="167">
        <v>98</v>
      </c>
      <c r="C105" s="1113" t="str">
        <f>IF(ISBLANK('IlumCusto (ORÇ)'!C105)," ",'IlumCusto (ORÇ)'!C105)</f>
        <v xml:space="preserve"> </v>
      </c>
      <c r="D105" s="1114"/>
      <c r="E105" s="1114"/>
      <c r="F105" s="1114"/>
      <c r="G105" s="1114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15" t="str">
        <f t="shared" si="11"/>
        <v xml:space="preserve"> </v>
      </c>
      <c r="R105" s="1115"/>
      <c r="S105" s="1115"/>
      <c r="T105" s="1115"/>
      <c r="U105" s="1116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3">
      <c r="B106" s="165">
        <v>99</v>
      </c>
      <c r="C106" s="1113" t="str">
        <f>IF(ISBLANK('IlumCusto (ORÇ)'!C106)," ",'IlumCusto (ORÇ)'!C106)</f>
        <v xml:space="preserve"> </v>
      </c>
      <c r="D106" s="1114"/>
      <c r="E106" s="1114"/>
      <c r="F106" s="1114"/>
      <c r="G106" s="1114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15" t="str">
        <f t="shared" si="11"/>
        <v xml:space="preserve"> </v>
      </c>
      <c r="R106" s="1115"/>
      <c r="S106" s="1115"/>
      <c r="T106" s="1115"/>
      <c r="U106" s="1116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3">
      <c r="B107" s="167">
        <v>100</v>
      </c>
      <c r="C107" s="1113" t="str">
        <f>IF(ISBLANK('IlumCusto (ORÇ)'!C107)," ",'IlumCusto (ORÇ)'!C107)</f>
        <v xml:space="preserve"> </v>
      </c>
      <c r="D107" s="1114"/>
      <c r="E107" s="1114"/>
      <c r="F107" s="1114"/>
      <c r="G107" s="1114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15" t="str">
        <f t="shared" si="11"/>
        <v xml:space="preserve"> </v>
      </c>
      <c r="R107" s="1115"/>
      <c r="S107" s="1115"/>
      <c r="T107" s="1115"/>
      <c r="U107" s="1116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ht="14.4" x14ac:dyDescent="0.3">
      <c r="B108" s="165"/>
      <c r="C108" s="1113" t="str">
        <f>IF(ISBLANK('IlumCusto (ORÇ)'!C108)," ",'IlumCusto (ORÇ)'!C108)</f>
        <v>Acessórios</v>
      </c>
      <c r="D108" s="1114"/>
      <c r="E108" s="1114"/>
      <c r="F108" s="1114"/>
      <c r="G108" s="1114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15" t="str">
        <f>IF(OR(C108=0,C108=""),"",C108)</f>
        <v>Acessórios</v>
      </c>
      <c r="R108" s="1115"/>
      <c r="S108" s="1115"/>
      <c r="T108" s="1115"/>
      <c r="U108" s="1116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5.6" x14ac:dyDescent="0.3">
      <c r="B109" s="321"/>
      <c r="C109" s="1122" t="s">
        <v>289</v>
      </c>
      <c r="D109" s="1122"/>
      <c r="E109" s="1122"/>
      <c r="F109" s="1122"/>
      <c r="G109" s="1122"/>
      <c r="H109" s="1122"/>
      <c r="I109" s="1122"/>
      <c r="J109" s="112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09" t="s">
        <v>693</v>
      </c>
      <c r="Q109" s="1110"/>
      <c r="R109" s="1110"/>
      <c r="S109" s="1110"/>
      <c r="T109" s="1110"/>
      <c r="U109" s="1110"/>
      <c r="V109" s="1111"/>
      <c r="W109" s="171" t="s">
        <v>290</v>
      </c>
      <c r="X109" s="172">
        <f>SUM(X8:X108)</f>
        <v>0</v>
      </c>
    </row>
    <row r="110" spans="2:25" ht="15.6" x14ac:dyDescent="0.3">
      <c r="B110" s="1100" t="s">
        <v>291</v>
      </c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  <c r="M110" s="1101"/>
      <c r="N110" s="1102"/>
      <c r="P110" s="1109" t="s">
        <v>799</v>
      </c>
      <c r="Q110" s="1110"/>
      <c r="R110" s="1110"/>
      <c r="S110" s="1110"/>
      <c r="T110" s="1110"/>
      <c r="U110" s="1110"/>
      <c r="V110" s="1111"/>
      <c r="W110" s="171" t="s">
        <v>796</v>
      </c>
      <c r="X110" s="172">
        <f>IFERROR(X109*($L$146/$K$146),0)</f>
        <v>0</v>
      </c>
    </row>
    <row r="111" spans="2:25" ht="15" customHeight="1" x14ac:dyDescent="0.3">
      <c r="B111" s="1108" t="s">
        <v>797</v>
      </c>
      <c r="C111" s="1105"/>
      <c r="D111" s="1105"/>
      <c r="E111" s="1105"/>
      <c r="F111" s="1105"/>
      <c r="G111" s="1105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12" t="s">
        <v>292</v>
      </c>
      <c r="D112" s="1112"/>
      <c r="E112" s="1112"/>
      <c r="F112" s="1112"/>
      <c r="G112" s="1112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24" t="s">
        <v>708</v>
      </c>
      <c r="U112" s="1125"/>
      <c r="V112" s="332">
        <f>IFERROR(SUM(Y8:Y108)/X109,0)</f>
        <v>0</v>
      </c>
    </row>
    <row r="113" spans="2:18" ht="15" customHeight="1" x14ac:dyDescent="0.35">
      <c r="B113" s="173"/>
      <c r="C113" s="1112" t="s">
        <v>176</v>
      </c>
      <c r="D113" s="1112"/>
      <c r="E113" s="1112"/>
      <c r="F113" s="1112"/>
      <c r="G113" s="1112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3">
      <c r="B114" s="316"/>
      <c r="C114" s="1091" t="s">
        <v>293</v>
      </c>
      <c r="D114" s="1091"/>
      <c r="E114" s="1091"/>
      <c r="F114" s="1091"/>
      <c r="G114" s="109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3">
      <c r="B115" s="165">
        <v>1</v>
      </c>
      <c r="C115" s="1113" t="str">
        <f>IF(ISBLANK('IlumCusto (ORÇ)'!C120)," ",'IlumCusto (ORÇ)'!C120)</f>
        <v xml:space="preserve"> </v>
      </c>
      <c r="D115" s="1114"/>
      <c r="E115" s="1114"/>
      <c r="F115" s="1114"/>
      <c r="G115" s="1114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3">
      <c r="B116" s="167">
        <v>2</v>
      </c>
      <c r="C116" s="1113" t="str">
        <f>IF(ISBLANK('IlumCusto (ORÇ)'!C121)," ",'IlumCusto (ORÇ)'!C121)</f>
        <v xml:space="preserve"> </v>
      </c>
      <c r="D116" s="1114"/>
      <c r="E116" s="1114"/>
      <c r="F116" s="1114"/>
      <c r="G116" s="1114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3">
      <c r="B117" s="165">
        <v>3</v>
      </c>
      <c r="C117" s="1113" t="str">
        <f>IF(ISBLANK('IlumCusto (ORÇ)'!C122)," ",'IlumCusto (ORÇ)'!C122)</f>
        <v xml:space="preserve"> </v>
      </c>
      <c r="D117" s="1114"/>
      <c r="E117" s="1114"/>
      <c r="F117" s="1114"/>
      <c r="G117" s="1114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3">
      <c r="B118" s="167">
        <v>4</v>
      </c>
      <c r="C118" s="1113" t="str">
        <f>IF(ISBLANK('IlumCusto (ORÇ)'!C123)," ",'IlumCusto (ORÇ)'!C123)</f>
        <v xml:space="preserve"> </v>
      </c>
      <c r="D118" s="1114"/>
      <c r="E118" s="1114"/>
      <c r="F118" s="1114"/>
      <c r="G118" s="1114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13" t="str">
        <f>IF(ISBLANK('IlumCusto (ORÇ)'!C124)," ",'IlumCusto (ORÇ)'!C124)</f>
        <v xml:space="preserve"> </v>
      </c>
      <c r="D119" s="1114"/>
      <c r="E119" s="1114"/>
      <c r="F119" s="1114"/>
      <c r="G119" s="1114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3">
      <c r="B120" s="173"/>
      <c r="C120" s="1120" t="s">
        <v>297</v>
      </c>
      <c r="D120" s="1120"/>
      <c r="E120" s="1120"/>
      <c r="F120" s="1120"/>
      <c r="G120" s="1120"/>
      <c r="H120" s="1120"/>
      <c r="I120" s="1120"/>
      <c r="J120" s="112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3">
      <c r="B121" s="321"/>
      <c r="C121" s="1122" t="s">
        <v>298</v>
      </c>
      <c r="D121" s="1122"/>
      <c r="E121" s="1122"/>
      <c r="F121" s="1122"/>
      <c r="G121" s="1122"/>
      <c r="H121" s="1122"/>
      <c r="I121" s="1122"/>
      <c r="J121" s="112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3">
      <c r="B122" s="1100" t="s">
        <v>299</v>
      </c>
      <c r="C122" s="1101"/>
      <c r="D122" s="1101"/>
      <c r="E122" s="1101"/>
      <c r="F122" s="1101"/>
      <c r="G122" s="1101"/>
      <c r="H122" s="1101"/>
      <c r="I122" s="1101"/>
      <c r="J122" s="1101"/>
      <c r="K122" s="1101"/>
      <c r="L122" s="1101"/>
      <c r="M122" s="1101"/>
      <c r="N122" s="1102"/>
    </row>
    <row r="123" spans="2:18" ht="15" customHeight="1" x14ac:dyDescent="0.3">
      <c r="B123" s="1108" t="s">
        <v>797</v>
      </c>
      <c r="C123" s="1105"/>
      <c r="D123" s="1105"/>
      <c r="E123" s="1105"/>
      <c r="F123" s="1105"/>
      <c r="G123" s="1105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3">
      <c r="B124" s="173"/>
      <c r="C124" s="1112" t="s">
        <v>9</v>
      </c>
      <c r="D124" s="1112"/>
      <c r="E124" s="1112"/>
      <c r="F124" s="1112"/>
      <c r="G124" s="1112"/>
      <c r="H124" s="1112"/>
      <c r="I124" s="1112"/>
      <c r="J124" s="1119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3">
      <c r="B125" s="316"/>
      <c r="C125" s="1105" t="s">
        <v>178</v>
      </c>
      <c r="D125" s="1105"/>
      <c r="E125" s="1105"/>
      <c r="F125" s="1105"/>
      <c r="G125" s="1105"/>
      <c r="H125" s="1106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3">
      <c r="B126" s="178">
        <v>1</v>
      </c>
      <c r="C126" s="1112" t="str">
        <f>IF(ISBLANK('IlumCusto (ORÇ)'!C136)," ",'IlumCusto (ORÇ)'!C136)</f>
        <v xml:space="preserve"> </v>
      </c>
      <c r="D126" s="1112"/>
      <c r="E126" s="1112"/>
      <c r="F126" s="1112"/>
      <c r="G126" s="1112"/>
      <c r="H126" s="1119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12" t="str">
        <f>IF(ISBLANK('IlumCusto (ORÇ)'!C137)," ",'IlumCusto (ORÇ)'!C137)</f>
        <v xml:space="preserve"> </v>
      </c>
      <c r="D127" s="1112"/>
      <c r="E127" s="1112"/>
      <c r="F127" s="1112"/>
      <c r="G127" s="1112"/>
      <c r="H127" s="1119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3">
      <c r="B128" s="178">
        <v>3</v>
      </c>
      <c r="C128" s="1112" t="str">
        <f>IF(ISBLANK('IlumCusto (ORÇ)'!C138)," ",'IlumCusto (ORÇ)'!C138)</f>
        <v xml:space="preserve"> </v>
      </c>
      <c r="D128" s="1112"/>
      <c r="E128" s="1112"/>
      <c r="F128" s="1112"/>
      <c r="G128" s="1112"/>
      <c r="H128" s="1119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3">
      <c r="B129" s="173"/>
      <c r="C129" s="1120" t="s">
        <v>803</v>
      </c>
      <c r="D129" s="1120"/>
      <c r="E129" s="1120"/>
      <c r="F129" s="1120"/>
      <c r="G129" s="1120"/>
      <c r="H129" s="1120"/>
      <c r="I129" s="1120"/>
      <c r="J129" s="112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3">
      <c r="B130" s="321"/>
      <c r="C130" s="1122" t="s">
        <v>301</v>
      </c>
      <c r="D130" s="1122"/>
      <c r="E130" s="1122"/>
      <c r="F130" s="1122"/>
      <c r="G130" s="1122"/>
      <c r="H130" s="1122"/>
      <c r="I130" s="1122"/>
      <c r="J130" s="112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17" t="s">
        <v>302</v>
      </c>
      <c r="D131" s="1117"/>
      <c r="E131" s="1117"/>
      <c r="F131" s="1117"/>
      <c r="G131" s="1117"/>
      <c r="H131" s="1117"/>
      <c r="I131" s="1117"/>
      <c r="J131" s="111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098" t="s">
        <v>706</v>
      </c>
      <c r="C132" s="1099"/>
      <c r="D132" s="1099"/>
      <c r="E132" s="1099"/>
      <c r="F132" s="1099"/>
      <c r="G132" s="1099"/>
      <c r="H132" s="1099"/>
      <c r="I132" s="1099"/>
      <c r="J132" s="1099"/>
      <c r="K132" s="1099"/>
      <c r="L132" s="1099"/>
      <c r="M132" s="1099"/>
      <c r="N132" s="1107"/>
    </row>
    <row r="133" spans="2:16" ht="15" customHeight="1" x14ac:dyDescent="0.3">
      <c r="B133" s="1108" t="s">
        <v>797</v>
      </c>
      <c r="C133" s="1105"/>
      <c r="D133" s="1105"/>
      <c r="E133" s="1105"/>
      <c r="F133" s="1105"/>
      <c r="G133" s="1105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12" t="s">
        <v>303</v>
      </c>
      <c r="D134" s="1112"/>
      <c r="E134" s="1112"/>
      <c r="F134" s="1112"/>
      <c r="G134" s="1112"/>
      <c r="H134" s="1112"/>
      <c r="I134" s="1112"/>
      <c r="J134" s="1119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12" t="s">
        <v>12</v>
      </c>
      <c r="D135" s="1112"/>
      <c r="E135" s="1112"/>
      <c r="F135" s="1112"/>
      <c r="G135" s="1112"/>
      <c r="H135" s="1112"/>
      <c r="I135" s="1112"/>
      <c r="J135" s="1119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12" t="s">
        <v>175</v>
      </c>
      <c r="D136" s="1112"/>
      <c r="E136" s="1112"/>
      <c r="F136" s="1112"/>
      <c r="G136" s="1112"/>
      <c r="H136" s="1112"/>
      <c r="I136" s="1112"/>
      <c r="J136" s="1119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3">
      <c r="B137" s="173"/>
      <c r="C137" s="1112" t="s">
        <v>304</v>
      </c>
      <c r="D137" s="1112"/>
      <c r="E137" s="1112"/>
      <c r="F137" s="1112"/>
      <c r="G137" s="1112"/>
      <c r="H137" s="1112"/>
      <c r="I137" s="1112"/>
      <c r="J137" s="1119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3">
      <c r="B138" s="173"/>
      <c r="C138" s="1112" t="s">
        <v>305</v>
      </c>
      <c r="D138" s="1112"/>
      <c r="E138" s="1112"/>
      <c r="F138" s="1112"/>
      <c r="G138" s="1112"/>
      <c r="H138" s="1112"/>
      <c r="I138" s="1112"/>
      <c r="J138" s="1119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3">
      <c r="B139" s="173"/>
      <c r="C139" s="1112" t="s">
        <v>306</v>
      </c>
      <c r="D139" s="1112"/>
      <c r="E139" s="1112"/>
      <c r="F139" s="1112"/>
      <c r="G139" s="1112"/>
      <c r="H139" s="1112"/>
      <c r="I139" s="1112"/>
      <c r="J139" s="1119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3">
      <c r="B140" s="1108" t="s">
        <v>15</v>
      </c>
      <c r="C140" s="1105"/>
      <c r="D140" s="1105"/>
      <c r="E140" s="1105"/>
      <c r="F140" s="1105"/>
      <c r="G140" s="1105"/>
      <c r="H140" s="1106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12" t="str">
        <f>IF(ISBLANK('IlumCusto (ORÇ)'!C150)," ",'IlumCusto (ORÇ)'!C150)</f>
        <v xml:space="preserve"> </v>
      </c>
      <c r="D141" s="1112"/>
      <c r="E141" s="1112"/>
      <c r="F141" s="1112"/>
      <c r="G141" s="1112"/>
      <c r="H141" s="1119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3">
      <c r="B142" s="178">
        <v>2</v>
      </c>
      <c r="C142" s="1112" t="str">
        <f>IF(ISBLANK('IlumCusto (ORÇ)'!C151)," ",'IlumCusto (ORÇ)'!C151)</f>
        <v xml:space="preserve"> </v>
      </c>
      <c r="D142" s="1112"/>
      <c r="E142" s="1112"/>
      <c r="F142" s="1112"/>
      <c r="G142" s="1112"/>
      <c r="H142" s="1119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3">
      <c r="B143" s="178">
        <v>3</v>
      </c>
      <c r="C143" s="1112" t="str">
        <f>IF(ISBLANK('IlumCusto (ORÇ)'!C152)," ",'IlumCusto (ORÇ)'!C152)</f>
        <v xml:space="preserve"> </v>
      </c>
      <c r="D143" s="1112"/>
      <c r="E143" s="1112"/>
      <c r="F143" s="1112"/>
      <c r="G143" s="1112"/>
      <c r="H143" s="1119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3">
      <c r="B144" s="173"/>
      <c r="C144" s="1120" t="s">
        <v>820</v>
      </c>
      <c r="D144" s="1120"/>
      <c r="E144" s="1120"/>
      <c r="F144" s="1120"/>
      <c r="G144" s="1120"/>
      <c r="H144" s="1120"/>
      <c r="I144" s="1120"/>
      <c r="J144" s="112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3">
      <c r="B145" s="325"/>
      <c r="C145" s="1117" t="s">
        <v>307</v>
      </c>
      <c r="D145" s="1117"/>
      <c r="E145" s="1117"/>
      <c r="F145" s="1117"/>
      <c r="G145" s="1117"/>
      <c r="H145" s="1117"/>
      <c r="I145" s="1117"/>
      <c r="J145" s="111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3">
      <c r="B146" s="179"/>
      <c r="C146" s="1038" t="s">
        <v>694</v>
      </c>
      <c r="D146" s="1038"/>
      <c r="E146" s="1038"/>
      <c r="F146" s="1038"/>
      <c r="G146" s="1038"/>
      <c r="H146" s="1038"/>
      <c r="I146" s="1038"/>
      <c r="J146" s="1039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3">
      <c r="I147" s="390"/>
      <c r="K147" s="391"/>
    </row>
  </sheetData>
  <sheetProtection password="C9A4" sheet="1" objects="1" scenarios="1"/>
  <mergeCells count="253"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68:U68"/>
    <mergeCell ref="Q69:U69"/>
    <mergeCell ref="Q58:U58"/>
    <mergeCell ref="Q59:U59"/>
    <mergeCell ref="Q60:U60"/>
    <mergeCell ref="Q61:U61"/>
    <mergeCell ref="Q62:U62"/>
    <mergeCell ref="Q63:U63"/>
    <mergeCell ref="Q52:U52"/>
    <mergeCell ref="Q53:U53"/>
    <mergeCell ref="Q64:U64"/>
    <mergeCell ref="Q65:U65"/>
    <mergeCell ref="Q66:U66"/>
    <mergeCell ref="Q67:U67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16:U16"/>
    <mergeCell ref="Q17:U17"/>
    <mergeCell ref="Q18:U18"/>
    <mergeCell ref="Q19:U19"/>
    <mergeCell ref="Q20:U20"/>
    <mergeCell ref="Q21:U21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43:U43"/>
    <mergeCell ref="Q44:U44"/>
    <mergeCell ref="Q45:U45"/>
    <mergeCell ref="Q34:U34"/>
    <mergeCell ref="Q35:U35"/>
    <mergeCell ref="Q36:U36"/>
    <mergeCell ref="Q37:U37"/>
    <mergeCell ref="B3:K4"/>
    <mergeCell ref="C25:G25"/>
    <mergeCell ref="C26:G26"/>
    <mergeCell ref="C38:G38"/>
    <mergeCell ref="C39:G39"/>
    <mergeCell ref="C40:G40"/>
    <mergeCell ref="C17:G17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C41:G41"/>
    <mergeCell ref="Q42:U42"/>
    <mergeCell ref="C64:G64"/>
    <mergeCell ref="C65:G65"/>
    <mergeCell ref="C66:G66"/>
    <mergeCell ref="C61:G61"/>
    <mergeCell ref="C62:G62"/>
    <mergeCell ref="C55:G55"/>
    <mergeCell ref="C56:G56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46:G46"/>
    <mergeCell ref="C47:G47"/>
    <mergeCell ref="C49:G49"/>
    <mergeCell ref="C50:G50"/>
    <mergeCell ref="C51:G51"/>
    <mergeCell ref="C52:G52"/>
    <mergeCell ref="C48:G48"/>
    <mergeCell ref="C96:G96"/>
    <mergeCell ref="C97:G97"/>
    <mergeCell ref="C92:G92"/>
    <mergeCell ref="C93:G93"/>
    <mergeCell ref="C94:G94"/>
    <mergeCell ref="C89:G89"/>
    <mergeCell ref="C90:G90"/>
    <mergeCell ref="C91:G9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C124:J124"/>
    <mergeCell ref="C117:G117"/>
    <mergeCell ref="C118:G118"/>
    <mergeCell ref="C119:G119"/>
    <mergeCell ref="C120:J120"/>
    <mergeCell ref="C121:J121"/>
    <mergeCell ref="B123:G123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Q108:U108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34:G34"/>
    <mergeCell ref="C35:G35"/>
    <mergeCell ref="C36:G36"/>
    <mergeCell ref="C43:G43"/>
    <mergeCell ref="C44:G44"/>
    <mergeCell ref="C45:G45"/>
    <mergeCell ref="C37:G37"/>
    <mergeCell ref="C42:G42"/>
    <mergeCell ref="C12:G12"/>
    <mergeCell ref="C13:G13"/>
    <mergeCell ref="C14:G14"/>
    <mergeCell ref="C31:G31"/>
    <mergeCell ref="C32:G32"/>
    <mergeCell ref="C33:G33"/>
    <mergeCell ref="C18:G18"/>
    <mergeCell ref="C19:G19"/>
    <mergeCell ref="C20:G20"/>
    <mergeCell ref="C21:G21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125:H125"/>
    <mergeCell ref="B133:G133"/>
    <mergeCell ref="P3:X4"/>
    <mergeCell ref="P110:V110"/>
    <mergeCell ref="B110:N110"/>
    <mergeCell ref="B6:N6"/>
    <mergeCell ref="C27:G27"/>
    <mergeCell ref="C28:G28"/>
    <mergeCell ref="C29:G29"/>
    <mergeCell ref="C30:G30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CEE36-A36C-4365-A850-D537C4F27C92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8" width="14" style="393" bestFit="1" customWidth="1"/>
    <col min="9" max="9" width="14.5546875" style="393" customWidth="1"/>
    <col min="10" max="57" width="11.5546875" style="393" customWidth="1"/>
    <col min="58" max="16384" width="9.109375" style="393"/>
  </cols>
  <sheetData>
    <row r="2" spans="2:57" ht="22.5" customHeight="1" x14ac:dyDescent="0.25">
      <c r="B2" s="1126" t="s">
        <v>787</v>
      </c>
      <c r="C2" s="1126"/>
      <c r="D2" s="1126"/>
      <c r="E2" s="1126"/>
      <c r="F2" s="1126"/>
      <c r="G2" s="1126"/>
    </row>
    <row r="3" spans="2:57" x14ac:dyDescent="0.25">
      <c r="B3" s="1098" t="s">
        <v>862</v>
      </c>
      <c r="C3" s="1099"/>
      <c r="D3" s="1099"/>
      <c r="E3" s="1099"/>
      <c r="F3" s="1099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5">
      <c r="B4" s="1098" t="s">
        <v>861</v>
      </c>
      <c r="C4" s="1099"/>
      <c r="D4" s="1099"/>
      <c r="E4" s="1099"/>
      <c r="F4" s="1099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129">
        <f>B5+1</f>
        <v>2</v>
      </c>
      <c r="C6" s="1127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5.6" x14ac:dyDescent="0.25">
      <c r="B7" s="1131"/>
      <c r="C7" s="1128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5.6" x14ac:dyDescent="0.25">
      <c r="B8" s="1129">
        <f>B6+1</f>
        <v>3</v>
      </c>
      <c r="C8" s="1127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5.6" x14ac:dyDescent="0.25">
      <c r="B9" s="1131"/>
      <c r="C9" s="1128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5">
      <c r="B11" s="1129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5">
      <c r="B12" s="1130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5.6" x14ac:dyDescent="0.25">
      <c r="B13" s="1131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5">
      <c r="B14" s="1129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5">
      <c r="B15" s="1130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30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5.6" x14ac:dyDescent="0.25">
      <c r="B17" s="1130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5.6" x14ac:dyDescent="0.25">
      <c r="B18" s="1131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5.6" x14ac:dyDescent="0.25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5">
      <c r="B22" s="1098" t="s">
        <v>863</v>
      </c>
      <c r="C22" s="1099"/>
      <c r="D22" s="1099"/>
      <c r="E22" s="1099"/>
      <c r="F22" s="1107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5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5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5.6" x14ac:dyDescent="0.25">
      <c r="B25" s="1129">
        <f>B24+1</f>
        <v>10</v>
      </c>
      <c r="C25" s="1127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5.6" x14ac:dyDescent="0.25">
      <c r="B26" s="1131"/>
      <c r="C26" s="1128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5.6" x14ac:dyDescent="0.25">
      <c r="B27" s="1129">
        <f>B25+1</f>
        <v>11</v>
      </c>
      <c r="C27" s="1127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5.6" x14ac:dyDescent="0.25">
      <c r="B28" s="1131"/>
      <c r="C28" s="1128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5.6" x14ac:dyDescent="0.25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5">
      <c r="B30" s="1129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5">
      <c r="B31" s="1130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5.6" x14ac:dyDescent="0.25">
      <c r="B32" s="113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5">
      <c r="B33" s="1129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5">
      <c r="B34" s="113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5">
      <c r="B35" s="113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5.6" x14ac:dyDescent="0.25">
      <c r="B36" s="1130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5.6" x14ac:dyDescent="0.25">
      <c r="B37" s="1131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5.6" x14ac:dyDescent="0.25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5.6" x14ac:dyDescent="0.25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5">
      <c r="B41" s="1133" t="s">
        <v>864</v>
      </c>
      <c r="C41" s="1133"/>
      <c r="D41" s="1133"/>
      <c r="E41" s="1133"/>
      <c r="F41" s="113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5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5.6" x14ac:dyDescent="0.25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5.6" x14ac:dyDescent="0.25">
      <c r="B44" s="181">
        <f>B43+1</f>
        <v>18</v>
      </c>
      <c r="C44" s="209" t="s">
        <v>397</v>
      </c>
      <c r="D44" s="210">
        <f>CED</f>
        <v>2277.1639023839998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5.6" x14ac:dyDescent="0.25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20</v>
      </c>
      <c r="C46" s="209" t="s">
        <v>400</v>
      </c>
      <c r="D46" s="210">
        <f>CEE</f>
        <v>845.27153232180933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5.6" x14ac:dyDescent="0.35">
      <c r="E49" s="322" t="s">
        <v>806</v>
      </c>
      <c r="F49" s="175"/>
      <c r="G49" s="176">
        <f>RCB!G5</f>
        <v>0</v>
      </c>
    </row>
    <row r="50" spans="2:57" ht="15.6" x14ac:dyDescent="0.35">
      <c r="E50" s="322" t="s">
        <v>807</v>
      </c>
      <c r="F50" s="175"/>
      <c r="G50" s="176">
        <f>RCB!J5</f>
        <v>0</v>
      </c>
    </row>
    <row r="52" spans="2:57" x14ac:dyDescent="0.25">
      <c r="H52" s="396"/>
      <c r="I52" s="396"/>
    </row>
    <row r="53" spans="2:57" x14ac:dyDescent="0.25">
      <c r="B53" s="1132" t="s">
        <v>782</v>
      </c>
      <c r="C53" s="1132"/>
      <c r="D53" s="1132"/>
      <c r="E53" s="1132"/>
      <c r="F53" s="1132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5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5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5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5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5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5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5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5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5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41:F41"/>
    <mergeCell ref="B22:F22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D8A30-A532-4866-86BC-9F720A96F591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17" t="s">
        <v>955</v>
      </c>
      <c r="E2" s="1017"/>
      <c r="F2" s="1017"/>
      <c r="G2" s="1017"/>
      <c r="H2" s="1017"/>
      <c r="I2" s="1017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s="379" customFormat="1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s="379" customFormat="1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671">
        <v>1</v>
      </c>
      <c r="C8" s="1088"/>
      <c r="D8" s="1089"/>
      <c r="E8" s="1089"/>
      <c r="F8" s="1089"/>
      <c r="G8" s="108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088"/>
      <c r="D9" s="1089"/>
      <c r="E9" s="1089"/>
      <c r="F9" s="1089"/>
      <c r="G9" s="1089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088"/>
      <c r="D10" s="1089"/>
      <c r="E10" s="1089"/>
      <c r="F10" s="1089"/>
      <c r="G10" s="108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088"/>
      <c r="D11" s="1089"/>
      <c r="E11" s="1089"/>
      <c r="F11" s="1089"/>
      <c r="G11" s="108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088"/>
      <c r="D12" s="1089"/>
      <c r="E12" s="1089"/>
      <c r="F12" s="1089"/>
      <c r="G12" s="108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088"/>
      <c r="D15" s="1089"/>
      <c r="E15" s="1089"/>
      <c r="F15" s="1089"/>
      <c r="G15" s="108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088"/>
      <c r="D20" s="1089"/>
      <c r="E20" s="1089"/>
      <c r="F20" s="1089"/>
      <c r="G20" s="108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093" t="s">
        <v>288</v>
      </c>
      <c r="D48" s="1094"/>
      <c r="E48" s="1094"/>
      <c r="F48" s="1094"/>
      <c r="G48" s="1094"/>
      <c r="H48" s="169">
        <v>20</v>
      </c>
      <c r="I48" s="320"/>
      <c r="J48" s="504">
        <f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676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677" customFormat="1" ht="15" customHeight="1" x14ac:dyDescent="0.25">
      <c r="B57" s="1136" t="s">
        <v>923</v>
      </c>
      <c r="C57" s="1137"/>
      <c r="D57" s="1137"/>
      <c r="E57" s="1137"/>
      <c r="F57" s="1137"/>
      <c r="G57" s="1137"/>
      <c r="H57" s="1137"/>
      <c r="I57" s="1137"/>
      <c r="J57" s="1138"/>
      <c r="K57" s="1134" t="s">
        <v>913</v>
      </c>
      <c r="L57" s="1134"/>
      <c r="M57" s="1134"/>
      <c r="N57" s="1134" t="s">
        <v>913</v>
      </c>
      <c r="O57" s="1134"/>
      <c r="P57" s="1134"/>
    </row>
    <row r="58" spans="2:16" s="379" customFormat="1" ht="14.4" x14ac:dyDescent="0.3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28.8" x14ac:dyDescent="0.3">
      <c r="B59" s="316"/>
      <c r="C59" s="1091" t="s">
        <v>293</v>
      </c>
      <c r="D59" s="1091"/>
      <c r="E59" s="1091"/>
      <c r="F59" s="1091"/>
      <c r="G59" s="109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671">
        <v>1</v>
      </c>
      <c r="C60" s="1090"/>
      <c r="D60" s="1090"/>
      <c r="E60" s="1090"/>
      <c r="F60" s="1090"/>
      <c r="G60" s="1088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090"/>
      <c r="D61" s="1090"/>
      <c r="E61" s="1090"/>
      <c r="F61" s="1090"/>
      <c r="G61" s="1088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090"/>
      <c r="D62" s="1090"/>
      <c r="E62" s="1090"/>
      <c r="F62" s="1090"/>
      <c r="G62" s="1088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090"/>
      <c r="D63" s="1090"/>
      <c r="E63" s="1090"/>
      <c r="F63" s="1090"/>
      <c r="G63" s="1088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090"/>
      <c r="D64" s="1090"/>
      <c r="E64" s="1090"/>
      <c r="F64" s="1090"/>
      <c r="G64" s="1088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35" t="s">
        <v>926</v>
      </c>
      <c r="D65" s="1135"/>
      <c r="E65" s="1135"/>
      <c r="F65" s="1135"/>
      <c r="G65" s="1135"/>
      <c r="H65" s="1135"/>
      <c r="I65" s="1135"/>
      <c r="J65" s="113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095" t="s">
        <v>923</v>
      </c>
      <c r="C73" s="1096"/>
      <c r="D73" s="1096"/>
      <c r="E73" s="1096"/>
      <c r="F73" s="1096"/>
      <c r="G73" s="1096"/>
      <c r="H73" s="1096"/>
      <c r="I73" s="1096"/>
      <c r="J73" s="1097"/>
      <c r="K73" s="1042" t="s">
        <v>913</v>
      </c>
      <c r="L73" s="1042"/>
      <c r="M73" s="1042"/>
      <c r="N73" s="1042" t="s">
        <v>913</v>
      </c>
      <c r="O73" s="1042"/>
      <c r="P73" s="1042"/>
    </row>
    <row r="74" spans="2:16" s="379" customFormat="1" ht="15" customHeight="1" x14ac:dyDescent="0.3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05" t="s">
        <v>178</v>
      </c>
      <c r="D75" s="1105"/>
      <c r="E75" s="1105"/>
      <c r="F75" s="1105"/>
      <c r="G75" s="1105"/>
      <c r="H75" s="110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03"/>
      <c r="D76" s="1103"/>
      <c r="E76" s="1103"/>
      <c r="F76" s="1103"/>
      <c r="G76" s="1103"/>
      <c r="H76" s="1104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03"/>
      <c r="D77" s="1103"/>
      <c r="E77" s="1103"/>
      <c r="F77" s="1103"/>
      <c r="G77" s="1103"/>
      <c r="H77" s="1104"/>
      <c r="I77" s="320"/>
      <c r="J77" s="504">
        <f>IFERROR(SMALL(K77:P77,1),0)</f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3">
      <c r="B78" s="680">
        <v>3</v>
      </c>
      <c r="C78" s="1103"/>
      <c r="D78" s="1103"/>
      <c r="E78" s="1103"/>
      <c r="F78" s="1103"/>
      <c r="G78" s="1103"/>
      <c r="H78" s="1104"/>
      <c r="I78" s="320"/>
      <c r="J78" s="504">
        <f>IFERROR(SMALL(K78:P78,1),0)</f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693"/>
      <c r="L80" s="493"/>
      <c r="M80" s="493"/>
      <c r="N80" s="493"/>
      <c r="O80" s="493"/>
      <c r="P80" s="493"/>
    </row>
    <row r="81" spans="2:16" s="676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5">
      <c r="B87" s="1095" t="s">
        <v>923</v>
      </c>
      <c r="C87" s="1096"/>
      <c r="D87" s="1096"/>
      <c r="E87" s="1096"/>
      <c r="F87" s="1096"/>
      <c r="G87" s="1096"/>
      <c r="H87" s="1096"/>
      <c r="I87" s="1096"/>
      <c r="J87" s="1097"/>
      <c r="K87" s="1042" t="s">
        <v>913</v>
      </c>
      <c r="L87" s="1042"/>
      <c r="M87" s="1042"/>
      <c r="N87" s="1042" t="s">
        <v>913</v>
      </c>
      <c r="O87" s="1042"/>
      <c r="P87" s="1042"/>
    </row>
    <row r="88" spans="2:16" s="379" customFormat="1" ht="15" customHeight="1" x14ac:dyDescent="0.3">
      <c r="B88" s="1098" t="s">
        <v>706</v>
      </c>
      <c r="C88" s="1099"/>
      <c r="D88" s="1099"/>
      <c r="E88" s="1099"/>
      <c r="F88" s="1099"/>
      <c r="G88" s="1099"/>
      <c r="H88" s="1099"/>
      <c r="I88" s="1099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08" t="s">
        <v>15</v>
      </c>
      <c r="C89" s="1105"/>
      <c r="D89" s="1105"/>
      <c r="E89" s="1105"/>
      <c r="F89" s="1105"/>
      <c r="G89" s="1105"/>
      <c r="H89" s="110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03"/>
      <c r="D90" s="1103"/>
      <c r="E90" s="1103"/>
      <c r="F90" s="1103"/>
      <c r="G90" s="1103"/>
      <c r="H90" s="1104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03"/>
      <c r="D91" s="1103"/>
      <c r="E91" s="1103"/>
      <c r="F91" s="1103"/>
      <c r="G91" s="1103"/>
      <c r="H91" s="1104"/>
      <c r="I91" s="320"/>
      <c r="J91" s="504">
        <f>IFERROR(SMALL(K91:P91,1),0)</f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3">
      <c r="B92" s="680">
        <v>3</v>
      </c>
      <c r="C92" s="1103"/>
      <c r="D92" s="1103"/>
      <c r="E92" s="1103"/>
      <c r="F92" s="1103"/>
      <c r="G92" s="1103"/>
      <c r="H92" s="1104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 t="s">
        <v>266</v>
      </c>
      <c r="O99" s="496"/>
      <c r="P99" s="496"/>
    </row>
    <row r="100" spans="2:16" s="676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095" t="s">
        <v>923</v>
      </c>
      <c r="C101" s="1096"/>
      <c r="D101" s="1096"/>
      <c r="E101" s="1096"/>
      <c r="F101" s="1096"/>
      <c r="G101" s="1096"/>
      <c r="H101" s="1096"/>
      <c r="I101" s="1096"/>
      <c r="J101" s="1097"/>
      <c r="K101" s="1042" t="s">
        <v>913</v>
      </c>
      <c r="L101" s="1042"/>
      <c r="M101" s="1042"/>
      <c r="N101" s="1042" t="s">
        <v>913</v>
      </c>
      <c r="O101" s="1042"/>
      <c r="P101" s="1042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954F0-F81D-4B71-B8C1-B3CB9A202ED1}">
  <sheetPr codeName="Plan8">
    <tabColor theme="8"/>
  </sheetPr>
  <dimension ref="B2:Z87"/>
  <sheetViews>
    <sheetView showGridLines="0" tabSelected="1" zoomScale="70" zoomScaleNormal="70" workbookViewId="0">
      <pane ySplit="4" topLeftCell="A5" activePane="bottomLeft" state="frozen"/>
      <selection activeCell="H20" sqref="H20"/>
      <selection pane="bottomLeft" activeCell="N80" sqref="N80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5.88671875" style="379" bestFit="1" customWidth="1"/>
    <col min="15" max="16" width="3.5546875" style="379" customWidth="1"/>
    <col min="17" max="17" width="11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16" t="s">
        <v>957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CONDICIONAMENTO AMBIENTAL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ht="18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39" t="str">
        <f>IF(ISBLANK('CondAmbCusto (ORÇ)'!C8)," ",'CondAmbCusto (ORÇ)'!C8)</f>
        <v xml:space="preserve"> </v>
      </c>
      <c r="D8" s="1139"/>
      <c r="E8" s="1139"/>
      <c r="F8" s="1139"/>
      <c r="G8" s="1113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39" t="str">
        <f>IF(ISBLANK('CondAmbCusto (ORÇ)'!C9)," ",'CondAmbCusto (ORÇ)'!C9)</f>
        <v xml:space="preserve"> </v>
      </c>
      <c r="D9" s="1139"/>
      <c r="E9" s="1139"/>
      <c r="F9" s="1139"/>
      <c r="G9" s="1113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39" t="str">
        <f>IF(ISBLANK('CondAmbCusto (ORÇ)'!C10)," ",'CondAmbCusto (ORÇ)'!C10)</f>
        <v xml:space="preserve"> </v>
      </c>
      <c r="D10" s="1139"/>
      <c r="E10" s="1139"/>
      <c r="F10" s="1139"/>
      <c r="G10" s="1113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3">
      <c r="B11" s="167">
        <v>4</v>
      </c>
      <c r="C11" s="1139" t="str">
        <f>IF(ISBLANK('CondAmbCusto (ORÇ)'!C11)," ",'CondAmbCusto (ORÇ)'!C11)</f>
        <v xml:space="preserve"> </v>
      </c>
      <c r="D11" s="1139"/>
      <c r="E11" s="1139"/>
      <c r="F11" s="1139"/>
      <c r="G11" s="1113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3">
      <c r="B12" s="165">
        <v>5</v>
      </c>
      <c r="C12" s="1139" t="str">
        <f>IF(ISBLANK('CondAmbCusto (ORÇ)'!C12)," ",'CondAmbCusto (ORÇ)'!C12)</f>
        <v xml:space="preserve"> </v>
      </c>
      <c r="D12" s="1139"/>
      <c r="E12" s="1139"/>
      <c r="F12" s="1139"/>
      <c r="G12" s="1113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3">
      <c r="B13" s="167">
        <v>6</v>
      </c>
      <c r="C13" s="1139" t="str">
        <f>IF(ISBLANK('CondAmbCusto (ORÇ)'!C13)," ",'CondAmbCusto (ORÇ)'!C13)</f>
        <v xml:space="preserve"> </v>
      </c>
      <c r="D13" s="1139"/>
      <c r="E13" s="1139"/>
      <c r="F13" s="1139"/>
      <c r="G13" s="1113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3">
      <c r="B14" s="165">
        <v>7</v>
      </c>
      <c r="C14" s="1139" t="str">
        <f>IF(ISBLANK('CondAmbCusto (ORÇ)'!C14)," ",'CondAmbCusto (ORÇ)'!C14)</f>
        <v xml:space="preserve"> </v>
      </c>
      <c r="D14" s="1139"/>
      <c r="E14" s="1139"/>
      <c r="F14" s="1139"/>
      <c r="G14" s="1113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3">
      <c r="B15" s="167">
        <v>8</v>
      </c>
      <c r="C15" s="1139" t="str">
        <f>IF(ISBLANK('CondAmbCusto (ORÇ)'!C15)," ",'CondAmbCusto (ORÇ)'!C15)</f>
        <v xml:space="preserve"> </v>
      </c>
      <c r="D15" s="1139"/>
      <c r="E15" s="1139"/>
      <c r="F15" s="1139"/>
      <c r="G15" s="1113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3">
      <c r="B16" s="165">
        <v>9</v>
      </c>
      <c r="C16" s="1139" t="str">
        <f>IF(ISBLANK('CondAmbCusto (ORÇ)'!C16)," ",'CondAmbCusto (ORÇ)'!C16)</f>
        <v xml:space="preserve"> </v>
      </c>
      <c r="D16" s="1139"/>
      <c r="E16" s="1139"/>
      <c r="F16" s="1139"/>
      <c r="G16" s="1113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39" t="str">
        <f>IF(ISBLANK('CondAmbCusto (ORÇ)'!C17)," ",'CondAmbCusto (ORÇ)'!C17)</f>
        <v xml:space="preserve"> </v>
      </c>
      <c r="D17" s="1139"/>
      <c r="E17" s="1139"/>
      <c r="F17" s="1139"/>
      <c r="G17" s="1113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39" t="str">
        <f>IF(ISBLANK('CondAmbCusto (ORÇ)'!C18)," ",'CondAmbCusto (ORÇ)'!C18)</f>
        <v xml:space="preserve"> </v>
      </c>
      <c r="D18" s="1139"/>
      <c r="E18" s="1139"/>
      <c r="F18" s="1139"/>
      <c r="G18" s="1113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39" t="str">
        <f>IF(ISBLANK('CondAmbCusto (ORÇ)'!C19)," ",'CondAmbCusto (ORÇ)'!C19)</f>
        <v xml:space="preserve"> </v>
      </c>
      <c r="D19" s="1139"/>
      <c r="E19" s="1139"/>
      <c r="F19" s="1139"/>
      <c r="G19" s="1113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39" t="str">
        <f>IF(ISBLANK('CondAmbCusto (ORÇ)'!C20)," ",'CondAmbCusto (ORÇ)'!C20)</f>
        <v xml:space="preserve"> </v>
      </c>
      <c r="D20" s="1139"/>
      <c r="E20" s="1139"/>
      <c r="F20" s="1139"/>
      <c r="G20" s="1113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39" t="str">
        <f>IF(ISBLANK('CondAmbCusto (ORÇ)'!C21)," ",'CondAmbCusto (ORÇ)'!C21)</f>
        <v xml:space="preserve"> </v>
      </c>
      <c r="D21" s="1139"/>
      <c r="E21" s="1139"/>
      <c r="F21" s="1139"/>
      <c r="G21" s="1113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39" t="str">
        <f>IF(ISBLANK('CondAmbCusto (ORÇ)'!C22)," ",'CondAmbCusto (ORÇ)'!C22)</f>
        <v xml:space="preserve"> </v>
      </c>
      <c r="D22" s="1139"/>
      <c r="E22" s="1139"/>
      <c r="F22" s="1139"/>
      <c r="G22" s="1113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39" t="str">
        <f>IF(ISBLANK('CondAmbCusto (ORÇ)'!C23)," ",'CondAmbCusto (ORÇ)'!C23)</f>
        <v xml:space="preserve"> </v>
      </c>
      <c r="D23" s="1139"/>
      <c r="E23" s="1139"/>
      <c r="F23" s="1139"/>
      <c r="G23" s="1113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39" t="str">
        <f>IF(ISBLANK('CondAmbCusto (ORÇ)'!C24)," ",'CondAmbCusto (ORÇ)'!C24)</f>
        <v xml:space="preserve"> </v>
      </c>
      <c r="D24" s="1139"/>
      <c r="E24" s="1139"/>
      <c r="F24" s="1139"/>
      <c r="G24" s="1113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39" t="str">
        <f>IF(ISBLANK('CondAmbCusto (ORÇ)'!C25)," ",'CondAmbCusto (ORÇ)'!C25)</f>
        <v xml:space="preserve"> </v>
      </c>
      <c r="D25" s="1139"/>
      <c r="E25" s="1139"/>
      <c r="F25" s="1139"/>
      <c r="G25" s="1113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39" t="str">
        <f>IF(ISBLANK('CondAmbCusto (ORÇ)'!C26)," ",'CondAmbCusto (ORÇ)'!C26)</f>
        <v xml:space="preserve"> </v>
      </c>
      <c r="D26" s="1139"/>
      <c r="E26" s="1139"/>
      <c r="F26" s="1139"/>
      <c r="G26" s="1113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39" t="str">
        <f>IF(ISBLANK('CondAmbCusto (ORÇ)'!C27)," ",'CondAmbCusto (ORÇ)'!C27)</f>
        <v xml:space="preserve"> </v>
      </c>
      <c r="D27" s="1139"/>
      <c r="E27" s="1139"/>
      <c r="F27" s="1139"/>
      <c r="G27" s="1113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39" t="str">
        <f>IF(ISBLANK('CondAmbCusto (ORÇ)'!C28)," ",'CondAmbCusto (ORÇ)'!C28)</f>
        <v xml:space="preserve"> </v>
      </c>
      <c r="D28" s="1139"/>
      <c r="E28" s="1139"/>
      <c r="F28" s="1139"/>
      <c r="G28" s="1113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39" t="str">
        <f>IF(ISBLANK('CondAmbCusto (ORÇ)'!C29)," ",'CondAmbCusto (ORÇ)'!C29)</f>
        <v xml:space="preserve"> </v>
      </c>
      <c r="D29" s="1139"/>
      <c r="E29" s="1139"/>
      <c r="F29" s="1139"/>
      <c r="G29" s="1113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39" t="str">
        <f>IF(ISBLANK('CondAmbCusto (ORÇ)'!C30)," ",'CondAmbCusto (ORÇ)'!C30)</f>
        <v xml:space="preserve"> </v>
      </c>
      <c r="D30" s="1139"/>
      <c r="E30" s="1139"/>
      <c r="F30" s="1139"/>
      <c r="G30" s="1113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3">
      <c r="B31" s="167">
        <v>24</v>
      </c>
      <c r="C31" s="1139" t="str">
        <f>IF(ISBLANK('CondAmbCusto (ORÇ)'!C31)," ",'CondAmbCusto (ORÇ)'!C31)</f>
        <v xml:space="preserve"> </v>
      </c>
      <c r="D31" s="1139"/>
      <c r="E31" s="1139"/>
      <c r="F31" s="1139"/>
      <c r="G31" s="1113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3">
      <c r="B32" s="165">
        <v>25</v>
      </c>
      <c r="C32" s="1139" t="str">
        <f>IF(ISBLANK('CondAmbCusto (ORÇ)'!C32)," ",'CondAmbCusto (ORÇ)'!C32)</f>
        <v xml:space="preserve"> </v>
      </c>
      <c r="D32" s="1139"/>
      <c r="E32" s="1139"/>
      <c r="F32" s="1139"/>
      <c r="G32" s="1113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3">
      <c r="B33" s="167">
        <v>26</v>
      </c>
      <c r="C33" s="1139" t="str">
        <f>IF(ISBLANK('CondAmbCusto (ORÇ)'!C33)," ",'CondAmbCusto (ORÇ)'!C33)</f>
        <v xml:space="preserve"> </v>
      </c>
      <c r="D33" s="1139"/>
      <c r="E33" s="1139"/>
      <c r="F33" s="1139"/>
      <c r="G33" s="1113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39" t="str">
        <f>IF(ISBLANK('CondAmbCusto (ORÇ)'!C34)," ",'CondAmbCusto (ORÇ)'!C34)</f>
        <v xml:space="preserve"> </v>
      </c>
      <c r="D34" s="1139"/>
      <c r="E34" s="1139"/>
      <c r="F34" s="1139"/>
      <c r="G34" s="1113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39" t="str">
        <f>IF(ISBLANK('CondAmbCusto (ORÇ)'!C35)," ",'CondAmbCusto (ORÇ)'!C35)</f>
        <v xml:space="preserve"> </v>
      </c>
      <c r="D35" s="1139"/>
      <c r="E35" s="1139"/>
      <c r="F35" s="1139"/>
      <c r="G35" s="1113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39" t="str">
        <f>IF(ISBLANK('CondAmbCusto (ORÇ)'!C36)," ",'CondAmbCusto (ORÇ)'!C36)</f>
        <v xml:space="preserve"> </v>
      </c>
      <c r="D36" s="1139"/>
      <c r="E36" s="1139"/>
      <c r="F36" s="1139"/>
      <c r="G36" s="1113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39" t="str">
        <f>IF(ISBLANK('CondAmbCusto (ORÇ)'!C37)," ",'CondAmbCusto (ORÇ)'!C37)</f>
        <v xml:space="preserve"> </v>
      </c>
      <c r="D37" s="1139"/>
      <c r="E37" s="1139"/>
      <c r="F37" s="1139"/>
      <c r="G37" s="1113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39" t="str">
        <f>IF(ISBLANK('CondAmbCusto (ORÇ)'!C38)," ",'CondAmbCusto (ORÇ)'!C38)</f>
        <v xml:space="preserve"> </v>
      </c>
      <c r="D38" s="1139"/>
      <c r="E38" s="1139"/>
      <c r="F38" s="1139"/>
      <c r="G38" s="1113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3">
      <c r="B39" s="167">
        <v>32</v>
      </c>
      <c r="C39" s="1139" t="str">
        <f>IF(ISBLANK('CondAmbCusto (ORÇ)'!C39)," ",'CondAmbCusto (ORÇ)'!C39)</f>
        <v xml:space="preserve"> </v>
      </c>
      <c r="D39" s="1139"/>
      <c r="E39" s="1139"/>
      <c r="F39" s="1139"/>
      <c r="G39" s="1113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39" t="str">
        <f>IF(ISBLANK('CondAmbCusto (ORÇ)'!C40)," ",'CondAmbCusto (ORÇ)'!C40)</f>
        <v xml:space="preserve"> </v>
      </c>
      <c r="D40" s="1139"/>
      <c r="E40" s="1139"/>
      <c r="F40" s="1139"/>
      <c r="G40" s="1113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39" t="str">
        <f>IF(ISBLANK('CondAmbCusto (ORÇ)'!C41)," ",'CondAmbCusto (ORÇ)'!C41)</f>
        <v xml:space="preserve"> </v>
      </c>
      <c r="D41" s="1139"/>
      <c r="E41" s="1139"/>
      <c r="F41" s="1139"/>
      <c r="G41" s="1113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39" t="str">
        <f>IF(ISBLANK('CondAmbCusto (ORÇ)'!C42)," ",'CondAmbCusto (ORÇ)'!C42)</f>
        <v xml:space="preserve"> </v>
      </c>
      <c r="D42" s="1139"/>
      <c r="E42" s="1139"/>
      <c r="F42" s="1139"/>
      <c r="G42" s="1113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3">
      <c r="B43" s="167">
        <v>36</v>
      </c>
      <c r="C43" s="1139" t="str">
        <f>IF(ISBLANK('CondAmbCusto (ORÇ)'!C43)," ",'CondAmbCusto (ORÇ)'!C43)</f>
        <v xml:space="preserve"> </v>
      </c>
      <c r="D43" s="1139"/>
      <c r="E43" s="1139"/>
      <c r="F43" s="1139"/>
      <c r="G43" s="1113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39" t="str">
        <f>IF(ISBLANK('CondAmbCusto (ORÇ)'!C44)," ",'CondAmbCusto (ORÇ)'!C44)</f>
        <v xml:space="preserve"> </v>
      </c>
      <c r="D44" s="1139"/>
      <c r="E44" s="1139"/>
      <c r="F44" s="1139"/>
      <c r="G44" s="1113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39" t="str">
        <f>IF(ISBLANK('CondAmbCusto (ORÇ)'!C45)," ",'CondAmbCusto (ORÇ)'!C45)</f>
        <v xml:space="preserve"> </v>
      </c>
      <c r="D45" s="1139"/>
      <c r="E45" s="1139"/>
      <c r="F45" s="1139"/>
      <c r="G45" s="1113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39" t="str">
        <f>IF(ISBLANK('CondAmbCusto (ORÇ)'!C46)," ",'CondAmbCusto (ORÇ)'!C46)</f>
        <v xml:space="preserve"> </v>
      </c>
      <c r="D46" s="1139"/>
      <c r="E46" s="1139"/>
      <c r="F46" s="1139"/>
      <c r="G46" s="1113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3">
      <c r="B47" s="167">
        <v>40</v>
      </c>
      <c r="C47" s="1139" t="str">
        <f>IF(ISBLANK('CondAmbCusto (ORÇ)'!C47)," ",'CondAmbCusto (ORÇ)'!C47)</f>
        <v xml:space="preserve"> </v>
      </c>
      <c r="D47" s="1139"/>
      <c r="E47" s="1139"/>
      <c r="F47" s="1139"/>
      <c r="G47" s="1113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39" t="str">
        <f>IF(ISBLANK('CondAmbCusto (ORÇ)'!C48)," ",'CondAmbCusto (ORÇ)'!C48)</f>
        <v>Acessórios</v>
      </c>
      <c r="D48" s="1139"/>
      <c r="E48" s="1139"/>
      <c r="F48" s="1139"/>
      <c r="G48" s="1113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22" t="s">
        <v>415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09" t="s">
        <v>709</v>
      </c>
      <c r="Q49" s="1110"/>
      <c r="R49" s="1110"/>
      <c r="S49" s="1110"/>
      <c r="T49" s="1110"/>
      <c r="U49" s="1110"/>
      <c r="V49" s="1111"/>
      <c r="W49" s="171" t="s">
        <v>416</v>
      </c>
      <c r="X49" s="172">
        <f>SUM(X8:X48)</f>
        <v>0</v>
      </c>
    </row>
    <row r="50" spans="2:24" ht="15.6" x14ac:dyDescent="0.3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09" t="s">
        <v>805</v>
      </c>
      <c r="Q50" s="1110"/>
      <c r="R50" s="1110"/>
      <c r="S50" s="1110"/>
      <c r="T50" s="1110"/>
      <c r="U50" s="1110"/>
      <c r="V50" s="1111"/>
      <c r="W50" s="171" t="s">
        <v>804</v>
      </c>
      <c r="X50" s="172">
        <f>IFERROR(X49*($L$86/$K$86),0)</f>
        <v>0</v>
      </c>
    </row>
    <row r="51" spans="2:24" ht="18" customHeight="1" x14ac:dyDescent="0.3">
      <c r="B51" s="1108" t="s">
        <v>797</v>
      </c>
      <c r="C51" s="1105"/>
      <c r="D51" s="1105"/>
      <c r="E51" s="1105"/>
      <c r="F51" s="1105"/>
      <c r="G51" s="110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12" t="s">
        <v>292</v>
      </c>
      <c r="D52" s="1112"/>
      <c r="E52" s="1112"/>
      <c r="F52" s="1112"/>
      <c r="G52" s="1112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24" t="s">
        <v>708</v>
      </c>
      <c r="U52" s="1125"/>
      <c r="V52" s="332">
        <f>IFERROR(SUM(Y8:Y48)/X49,0)</f>
        <v>0</v>
      </c>
    </row>
    <row r="53" spans="2:24" ht="15" customHeight="1" x14ac:dyDescent="0.35">
      <c r="B53" s="173"/>
      <c r="C53" s="1112" t="s">
        <v>176</v>
      </c>
      <c r="D53" s="1112"/>
      <c r="E53" s="1112"/>
      <c r="F53" s="1112"/>
      <c r="G53" s="1112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3">
      <c r="B54" s="316"/>
      <c r="C54" s="1091" t="s">
        <v>293</v>
      </c>
      <c r="D54" s="1091"/>
      <c r="E54" s="1091"/>
      <c r="F54" s="1091"/>
      <c r="G54" s="109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3">
      <c r="B55" s="165">
        <v>1</v>
      </c>
      <c r="C55" s="1139" t="str">
        <f>IF(ISBLANK('CondAmbCusto (ORÇ)'!C60)," ",'CondAmbCusto (ORÇ)'!C60)</f>
        <v xml:space="preserve"> </v>
      </c>
      <c r="D55" s="1139"/>
      <c r="E55" s="1139"/>
      <c r="F55" s="1139"/>
      <c r="G55" s="1113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3">
      <c r="B56" s="167">
        <v>2</v>
      </c>
      <c r="C56" s="1139" t="str">
        <f>IF(ISBLANK('CondAmbCusto (ORÇ)'!C61)," ",'CondAmbCusto (ORÇ)'!C61)</f>
        <v xml:space="preserve"> </v>
      </c>
      <c r="D56" s="1139"/>
      <c r="E56" s="1139"/>
      <c r="F56" s="1139"/>
      <c r="G56" s="1113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3">
      <c r="B57" s="165">
        <v>3</v>
      </c>
      <c r="C57" s="1139" t="str">
        <f>IF(ISBLANK('CondAmbCusto (ORÇ)'!C62)," ",'CondAmbCusto (ORÇ)'!C62)</f>
        <v xml:space="preserve"> </v>
      </c>
      <c r="D57" s="1139"/>
      <c r="E57" s="1139"/>
      <c r="F57" s="1139"/>
      <c r="G57" s="1113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39" t="str">
        <f>IF(ISBLANK('CondAmbCusto (ORÇ)'!C63)," ",'CondAmbCusto (ORÇ)'!C63)</f>
        <v xml:space="preserve"> </v>
      </c>
      <c r="D58" s="1139"/>
      <c r="E58" s="1139"/>
      <c r="F58" s="1139"/>
      <c r="G58" s="1113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3">
      <c r="B59" s="165">
        <v>5</v>
      </c>
      <c r="C59" s="1139" t="str">
        <f>IF(ISBLANK('CondAmbCusto (ORÇ)'!C64)," ",'CondAmbCusto (ORÇ)'!C64)</f>
        <v xml:space="preserve"> </v>
      </c>
      <c r="D59" s="1139"/>
      <c r="E59" s="1139"/>
      <c r="F59" s="1139"/>
      <c r="G59" s="1113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20" t="s">
        <v>417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3">
      <c r="B61" s="321"/>
      <c r="C61" s="1122" t="s">
        <v>418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ht="15" customHeight="1" x14ac:dyDescent="0.3">
      <c r="B63" s="1108" t="s">
        <v>797</v>
      </c>
      <c r="C63" s="1105"/>
      <c r="D63" s="1105"/>
      <c r="E63" s="1105"/>
      <c r="F63" s="1105"/>
      <c r="G63" s="110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12" t="s">
        <v>9</v>
      </c>
      <c r="D64" s="1112"/>
      <c r="E64" s="1112"/>
      <c r="F64" s="1112"/>
      <c r="G64" s="1112"/>
      <c r="H64" s="1112"/>
      <c r="I64" s="1112"/>
      <c r="J64" s="1119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3">
      <c r="B65" s="316"/>
      <c r="C65" s="1105" t="s">
        <v>178</v>
      </c>
      <c r="D65" s="1105"/>
      <c r="E65" s="1105"/>
      <c r="F65" s="1105"/>
      <c r="G65" s="1105"/>
      <c r="H65" s="110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12" t="str">
        <f>IF(ISBLANK('CondAmbCusto (ORÇ)'!C76)," ",'CondAmbCusto (ORÇ)'!C76)</f>
        <v xml:space="preserve"> </v>
      </c>
      <c r="D66" s="1112"/>
      <c r="E66" s="1112"/>
      <c r="F66" s="1112"/>
      <c r="G66" s="1112"/>
      <c r="H66" s="1119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3">
      <c r="B67" s="178">
        <v>2</v>
      </c>
      <c r="C67" s="1112" t="str">
        <f>IF(ISBLANK('CondAmbCusto (ORÇ)'!C77)," ",'CondAmbCusto (ORÇ)'!C77)</f>
        <v xml:space="preserve"> </v>
      </c>
      <c r="D67" s="1112"/>
      <c r="E67" s="1112"/>
      <c r="F67" s="1112"/>
      <c r="G67" s="1112"/>
      <c r="H67" s="1119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12" t="str">
        <f>IF(ISBLANK('CondAmbCusto (ORÇ)'!C78)," ",'CondAmbCusto (ORÇ)'!C78)</f>
        <v xml:space="preserve"> </v>
      </c>
      <c r="D68" s="1112"/>
      <c r="E68" s="1112"/>
      <c r="F68" s="1112"/>
      <c r="G68" s="1112"/>
      <c r="H68" s="1119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20" t="s">
        <v>802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22" t="s">
        <v>419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3">
      <c r="B71" s="325"/>
      <c r="C71" s="1117" t="s">
        <v>420</v>
      </c>
      <c r="D71" s="1117"/>
      <c r="E71" s="1117"/>
      <c r="F71" s="1117"/>
      <c r="G71" s="1117"/>
      <c r="H71" s="1117"/>
      <c r="I71" s="1117"/>
      <c r="J71" s="111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3">
      <c r="B72" s="1098" t="s">
        <v>706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107"/>
    </row>
    <row r="73" spans="2:16" x14ac:dyDescent="0.3">
      <c r="B73" s="1108" t="s">
        <v>797</v>
      </c>
      <c r="C73" s="1105"/>
      <c r="D73" s="1105"/>
      <c r="E73" s="1105"/>
      <c r="F73" s="1105"/>
      <c r="G73" s="110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3">
      <c r="B74" s="173"/>
      <c r="C74" s="1112" t="s">
        <v>303</v>
      </c>
      <c r="D74" s="1112"/>
      <c r="E74" s="1112"/>
      <c r="F74" s="1112"/>
      <c r="G74" s="1112"/>
      <c r="H74" s="1112"/>
      <c r="I74" s="1112"/>
      <c r="J74" s="1119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3">
      <c r="B75" s="173"/>
      <c r="C75" s="1112" t="s">
        <v>12</v>
      </c>
      <c r="D75" s="1112"/>
      <c r="E75" s="1112"/>
      <c r="F75" s="1112"/>
      <c r="G75" s="1112"/>
      <c r="H75" s="1112"/>
      <c r="I75" s="1112"/>
      <c r="J75" s="1119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3">
      <c r="B76" s="173"/>
      <c r="C76" s="1112" t="s">
        <v>175</v>
      </c>
      <c r="D76" s="1112"/>
      <c r="E76" s="1112"/>
      <c r="F76" s="1112"/>
      <c r="G76" s="1112"/>
      <c r="H76" s="1112"/>
      <c r="I76" s="1112"/>
      <c r="J76" s="1119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3">
      <c r="B77" s="173"/>
      <c r="C77" s="1112" t="s">
        <v>304</v>
      </c>
      <c r="D77" s="1112"/>
      <c r="E77" s="1112"/>
      <c r="F77" s="1112"/>
      <c r="G77" s="1112"/>
      <c r="H77" s="1112"/>
      <c r="I77" s="1112"/>
      <c r="J77" s="1119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3">
      <c r="B78" s="173"/>
      <c r="C78" s="1112" t="s">
        <v>305</v>
      </c>
      <c r="D78" s="1112"/>
      <c r="E78" s="1112"/>
      <c r="F78" s="1112"/>
      <c r="G78" s="1112"/>
      <c r="H78" s="1112"/>
      <c r="I78" s="1112"/>
      <c r="J78" s="1119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3">
      <c r="B79" s="173"/>
      <c r="C79" s="1112" t="s">
        <v>306</v>
      </c>
      <c r="D79" s="1112"/>
      <c r="E79" s="1112"/>
      <c r="F79" s="1112"/>
      <c r="G79" s="1112"/>
      <c r="H79" s="1112"/>
      <c r="I79" s="1112"/>
      <c r="J79" s="1119"/>
      <c r="K79" s="328">
        <f t="shared" si="7"/>
        <v>0</v>
      </c>
      <c r="L79" s="328">
        <f>'M&amp;V'!N162</f>
        <v>0</v>
      </c>
      <c r="M79" s="328">
        <f>'M&amp;V'!O162</f>
        <v>0</v>
      </c>
      <c r="N79" s="328">
        <f>'M&amp;V'!P162</f>
        <v>0</v>
      </c>
    </row>
    <row r="80" spans="2:16" x14ac:dyDescent="0.3">
      <c r="B80" s="1108" t="s">
        <v>15</v>
      </c>
      <c r="C80" s="1105"/>
      <c r="D80" s="1105"/>
      <c r="E80" s="1105"/>
      <c r="F80" s="1105"/>
      <c r="G80" s="1105"/>
      <c r="H80" s="110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3">
      <c r="B81" s="178">
        <v>1</v>
      </c>
      <c r="C81" s="1112" t="str">
        <f>IF(ISBLANK('CondAmbCusto (ORÇ)'!C90)," ",'CondAmbCusto (ORÇ)'!C90)</f>
        <v xml:space="preserve"> </v>
      </c>
      <c r="D81" s="1112"/>
      <c r="E81" s="1112"/>
      <c r="F81" s="1112"/>
      <c r="G81" s="1112"/>
      <c r="H81" s="1119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12" t="str">
        <f>IF(ISBLANK('CondAmbCusto (ORÇ)'!C91)," ",'CondAmbCusto (ORÇ)'!C91)</f>
        <v xml:space="preserve"> </v>
      </c>
      <c r="D82" s="1112"/>
      <c r="E82" s="1112"/>
      <c r="F82" s="1112"/>
      <c r="G82" s="1112"/>
      <c r="H82" s="1119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12" t="str">
        <f>IF(ISBLANK('CondAmbCusto (ORÇ)'!C92)," ",'CondAmbCusto (ORÇ)'!C92)</f>
        <v xml:space="preserve"> </v>
      </c>
      <c r="D83" s="1112"/>
      <c r="E83" s="1112"/>
      <c r="F83" s="1112"/>
      <c r="G83" s="1112"/>
      <c r="H83" s="1119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20" t="s">
        <v>819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17" t="s">
        <v>421</v>
      </c>
      <c r="D85" s="1117"/>
      <c r="E85" s="1117"/>
      <c r="F85" s="1117"/>
      <c r="G85" s="1117"/>
      <c r="H85" s="1117"/>
      <c r="I85" s="1117"/>
      <c r="J85" s="111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38" t="s">
        <v>719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WTCnlIIZGFNHum63rQIGQyf2yLMjRKHV+RPrdt+iBmQmSRm76v9FyOQwp5Aunpmz3EwMsL6KEA46diY9KlBPHQ==" saltValue="zdssR4Q7V9vO16DmFJfRkQ==" spinCount="100000" sheet="1" objects="1" scenarios="1"/>
  <mergeCells count="133">
    <mergeCell ref="Q45:U45"/>
    <mergeCell ref="C46:G46"/>
    <mergeCell ref="Q46:U4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29:U29"/>
    <mergeCell ref="Q30:U30"/>
    <mergeCell ref="Q31:U31"/>
    <mergeCell ref="Q32:U32"/>
    <mergeCell ref="Q33:U33"/>
    <mergeCell ref="Q34:U34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C34:G34"/>
    <mergeCell ref="C35:G35"/>
    <mergeCell ref="C56:G56"/>
    <mergeCell ref="C57:G57"/>
    <mergeCell ref="C61:J61"/>
    <mergeCell ref="B62:N62"/>
    <mergeCell ref="C41:G41"/>
    <mergeCell ref="C42:G42"/>
    <mergeCell ref="C36:G36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Q40:U40"/>
    <mergeCell ref="C58:G58"/>
    <mergeCell ref="C60:J60"/>
    <mergeCell ref="C54:G54"/>
    <mergeCell ref="C55:G55"/>
    <mergeCell ref="C53:G53"/>
    <mergeCell ref="C59:G59"/>
    <mergeCell ref="C48:G48"/>
    <mergeCell ref="Q47:U47"/>
    <mergeCell ref="Q41:U41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C24:G24"/>
    <mergeCell ref="C25:G25"/>
    <mergeCell ref="Q23:U23"/>
    <mergeCell ref="Q24:U24"/>
    <mergeCell ref="Q25:U25"/>
    <mergeCell ref="Q26:U26"/>
    <mergeCell ref="C18:G18"/>
    <mergeCell ref="C19:G19"/>
    <mergeCell ref="C20:G20"/>
    <mergeCell ref="C21:G21"/>
    <mergeCell ref="C22:G22"/>
    <mergeCell ref="C23:G23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Q14:U14"/>
    <mergeCell ref="C9:G9"/>
    <mergeCell ref="Q9:U9"/>
    <mergeCell ref="C10:G10"/>
    <mergeCell ref="Q10:U10"/>
    <mergeCell ref="C11:G11"/>
    <mergeCell ref="Q11:U11"/>
    <mergeCell ref="B51:G51"/>
    <mergeCell ref="C52:G52"/>
    <mergeCell ref="T52:U52"/>
    <mergeCell ref="P6:X6"/>
    <mergeCell ref="B7:G7"/>
    <mergeCell ref="P7:U7"/>
    <mergeCell ref="C8:G8"/>
    <mergeCell ref="Q8:U8"/>
    <mergeCell ref="C12:G12"/>
    <mergeCell ref="Q12:U12"/>
    <mergeCell ref="P2:X2"/>
    <mergeCell ref="L3:N3"/>
    <mergeCell ref="P3:X4"/>
    <mergeCell ref="B6:N6"/>
    <mergeCell ref="B50:N50"/>
    <mergeCell ref="P50:V50"/>
    <mergeCell ref="B5:N5"/>
    <mergeCell ref="C13:G13"/>
    <mergeCell ref="Q13:U13"/>
    <mergeCell ref="C14:G14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C64:J64"/>
    <mergeCell ref="C67:H67"/>
    <mergeCell ref="C68:H68"/>
    <mergeCell ref="C70:J70"/>
    <mergeCell ref="B72:N72"/>
    <mergeCell ref="B73:G73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47E2F-9D0A-422C-81A0-DB10793EFF64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1093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57" ht="22.5" customHeight="1" x14ac:dyDescent="0.25">
      <c r="B2" s="1126" t="s">
        <v>788</v>
      </c>
      <c r="C2" s="1126"/>
      <c r="D2" s="1126"/>
      <c r="E2" s="1126"/>
      <c r="F2" s="1126"/>
      <c r="G2" s="1126"/>
    </row>
    <row r="3" spans="2:57" x14ac:dyDescent="0.25">
      <c r="B3" s="1098" t="s">
        <v>680</v>
      </c>
      <c r="C3" s="1099"/>
      <c r="D3" s="1099"/>
      <c r="E3" s="1099"/>
      <c r="F3" s="1099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5">
      <c r="B4" s="1098" t="s">
        <v>865</v>
      </c>
      <c r="C4" s="1099"/>
      <c r="D4" s="1099"/>
      <c r="E4" s="1099"/>
      <c r="F4" s="1099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5.6" x14ac:dyDescent="0.25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5.6" x14ac:dyDescent="0.25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5.6" x14ac:dyDescent="0.25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5.6" x14ac:dyDescent="0.25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5.6" x14ac:dyDescent="0.25">
      <c r="B10" s="1129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5.6" x14ac:dyDescent="0.25">
      <c r="B11" s="1131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5">
      <c r="B12" s="1129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5">
      <c r="B13" s="113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5.6" x14ac:dyDescent="0.25">
      <c r="B14" s="113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5">
      <c r="B15" s="112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5">
      <c r="B16" s="113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5">
      <c r="B17" s="113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5.6" x14ac:dyDescent="0.25">
      <c r="B18" s="1130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5.6" x14ac:dyDescent="0.25">
      <c r="B19" s="1131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5">
      <c r="B23" s="1098" t="s">
        <v>863</v>
      </c>
      <c r="C23" s="1099"/>
      <c r="D23" s="1099"/>
      <c r="E23" s="1099"/>
      <c r="F23" s="110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5.6" x14ac:dyDescent="0.25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5.6" x14ac:dyDescent="0.25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5.6" x14ac:dyDescent="0.25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5.6" x14ac:dyDescent="0.25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5.6" x14ac:dyDescent="0.25">
      <c r="B30" s="1129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5.6" x14ac:dyDescent="0.25">
      <c r="B31" s="1131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5">
      <c r="B32" s="1129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5">
      <c r="B33" s="113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5.6" x14ac:dyDescent="0.25">
      <c r="B34" s="113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5">
      <c r="B35" s="1129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5">
      <c r="B36" s="113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5">
      <c r="B37" s="113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5.6" x14ac:dyDescent="0.25">
      <c r="B38" s="1130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5.6" x14ac:dyDescent="0.25">
      <c r="B39" s="1131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5.6" x14ac:dyDescent="0.25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5">
      <c r="B43" s="1133" t="s">
        <v>864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5.6" x14ac:dyDescent="0.25">
      <c r="B46" s="181">
        <f>B45+1</f>
        <v>22</v>
      </c>
      <c r="C46" s="209" t="s">
        <v>397</v>
      </c>
      <c r="D46" s="210">
        <f>CED</f>
        <v>2277.1639023839998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5.6" x14ac:dyDescent="0.25">
      <c r="B48" s="181">
        <f>B47+1</f>
        <v>24</v>
      </c>
      <c r="C48" s="209" t="s">
        <v>400</v>
      </c>
      <c r="D48" s="210">
        <f>CEE</f>
        <v>845.27153232180933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5.6" x14ac:dyDescent="0.25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5.6" x14ac:dyDescent="0.35">
      <c r="E51" s="322" t="s">
        <v>808</v>
      </c>
      <c r="F51" s="175"/>
      <c r="G51" s="176">
        <f>RCB!G6</f>
        <v>0</v>
      </c>
    </row>
    <row r="52" spans="2:27" ht="15.6" x14ac:dyDescent="0.35">
      <c r="E52" s="322" t="s">
        <v>809</v>
      </c>
      <c r="F52" s="175"/>
      <c r="G52" s="176">
        <f>RCB!J6</f>
        <v>0</v>
      </c>
    </row>
    <row r="54" spans="2:27" x14ac:dyDescent="0.25">
      <c r="H54" s="396"/>
      <c r="I54" s="396"/>
    </row>
    <row r="55" spans="2:27" x14ac:dyDescent="0.25">
      <c r="B55" s="1132" t="s">
        <v>782</v>
      </c>
      <c r="C55" s="1132"/>
      <c r="D55" s="1132"/>
      <c r="E55" s="1132"/>
      <c r="F55" s="113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5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5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5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5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5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5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5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5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5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0F0B7-DB1B-419D-BF51-22CCD07B4D2D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16" t="s">
        <v>958</v>
      </c>
      <c r="C2" s="1017"/>
      <c r="D2" s="1017"/>
      <c r="E2" s="1017"/>
      <c r="F2" s="1017"/>
      <c r="G2" s="1017"/>
      <c r="H2" s="1017"/>
      <c r="I2" s="1017"/>
      <c r="J2" s="1017"/>
      <c r="K2" s="484"/>
      <c r="L2" s="484"/>
      <c r="M2" s="485"/>
      <c r="N2" s="484"/>
      <c r="O2" s="484"/>
      <c r="P2" s="485"/>
    </row>
    <row r="3" spans="2:1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88"/>
      <c r="D8" s="1089"/>
      <c r="E8" s="1089"/>
      <c r="F8" s="1089"/>
      <c r="G8" s="108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88"/>
      <c r="D9" s="1089"/>
      <c r="E9" s="1089"/>
      <c r="F9" s="1089"/>
      <c r="G9" s="1089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88"/>
      <c r="D10" s="1089"/>
      <c r="E10" s="1089"/>
      <c r="F10" s="1089"/>
      <c r="G10" s="108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88"/>
      <c r="D11" s="1089"/>
      <c r="E11" s="1089"/>
      <c r="F11" s="1089"/>
      <c r="G11" s="108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88"/>
      <c r="D12" s="1089"/>
      <c r="E12" s="1089"/>
      <c r="F12" s="1089"/>
      <c r="G12" s="1089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88"/>
      <c r="D15" s="1089"/>
      <c r="E15" s="1089"/>
      <c r="F15" s="1089"/>
      <c r="G15" s="108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88"/>
      <c r="D20" s="1089"/>
      <c r="E20" s="1089"/>
      <c r="F20" s="1089"/>
      <c r="G20" s="108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088"/>
      <c r="D48" s="1089"/>
      <c r="E48" s="1089"/>
      <c r="F48" s="1089"/>
      <c r="G48" s="1089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088"/>
      <c r="D49" s="1089"/>
      <c r="E49" s="1089"/>
      <c r="F49" s="1089"/>
      <c r="G49" s="1089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088"/>
      <c r="D50" s="1089"/>
      <c r="E50" s="1089"/>
      <c r="F50" s="1089"/>
      <c r="G50" s="1089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088"/>
      <c r="D51" s="1089"/>
      <c r="E51" s="1089"/>
      <c r="F51" s="1089"/>
      <c r="G51" s="1089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088"/>
      <c r="D52" s="1089"/>
      <c r="E52" s="1089"/>
      <c r="F52" s="1089"/>
      <c r="G52" s="1089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088"/>
      <c r="D53" s="1089"/>
      <c r="E53" s="1089"/>
      <c r="F53" s="1089"/>
      <c r="G53" s="1089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088"/>
      <c r="D54" s="1089"/>
      <c r="E54" s="1089"/>
      <c r="F54" s="1089"/>
      <c r="G54" s="1089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088"/>
      <c r="D55" s="1089"/>
      <c r="E55" s="1089"/>
      <c r="F55" s="1089"/>
      <c r="G55" s="1089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088"/>
      <c r="D56" s="1089"/>
      <c r="E56" s="1089"/>
      <c r="F56" s="1089"/>
      <c r="G56" s="1089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088"/>
      <c r="D57" s="1089"/>
      <c r="E57" s="1089"/>
      <c r="F57" s="1089"/>
      <c r="G57" s="1089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088"/>
      <c r="D58" s="1089"/>
      <c r="E58" s="1089"/>
      <c r="F58" s="1089"/>
      <c r="G58" s="1089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088"/>
      <c r="D59" s="1089"/>
      <c r="E59" s="1089"/>
      <c r="F59" s="1089"/>
      <c r="G59" s="1089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088"/>
      <c r="D60" s="1089"/>
      <c r="E60" s="1089"/>
      <c r="F60" s="1089"/>
      <c r="G60" s="1089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088"/>
      <c r="D61" s="1089"/>
      <c r="E61" s="1089"/>
      <c r="F61" s="1089"/>
      <c r="G61" s="1089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088"/>
      <c r="D62" s="1089"/>
      <c r="E62" s="1089"/>
      <c r="F62" s="1089"/>
      <c r="G62" s="1089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088"/>
      <c r="D63" s="1089"/>
      <c r="E63" s="1089"/>
      <c r="F63" s="1089"/>
      <c r="G63" s="1089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088"/>
      <c r="D64" s="1089"/>
      <c r="E64" s="1089"/>
      <c r="F64" s="1089"/>
      <c r="G64" s="1089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088"/>
      <c r="D65" s="1089"/>
      <c r="E65" s="1089"/>
      <c r="F65" s="1089"/>
      <c r="G65" s="1089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088"/>
      <c r="D66" s="1089"/>
      <c r="E66" s="1089"/>
      <c r="F66" s="1089"/>
      <c r="G66" s="1089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088"/>
      <c r="D67" s="1089"/>
      <c r="E67" s="1089"/>
      <c r="F67" s="1089"/>
      <c r="G67" s="1089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088"/>
      <c r="D68" s="1089"/>
      <c r="E68" s="1089"/>
      <c r="F68" s="1089"/>
      <c r="G68" s="1089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088"/>
      <c r="D69" s="1089"/>
      <c r="E69" s="1089"/>
      <c r="F69" s="1089"/>
      <c r="G69" s="1089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088"/>
      <c r="D70" s="1089"/>
      <c r="E70" s="1089"/>
      <c r="F70" s="1089"/>
      <c r="G70" s="1089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088"/>
      <c r="D71" s="1089"/>
      <c r="E71" s="1089"/>
      <c r="F71" s="1089"/>
      <c r="G71" s="1089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088"/>
      <c r="D72" s="1089"/>
      <c r="E72" s="1089"/>
      <c r="F72" s="1089"/>
      <c r="G72" s="1089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088"/>
      <c r="D73" s="1089"/>
      <c r="E73" s="1089"/>
      <c r="F73" s="1089"/>
      <c r="G73" s="1089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088"/>
      <c r="D74" s="1089"/>
      <c r="E74" s="1089"/>
      <c r="F74" s="1089"/>
      <c r="G74" s="1089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088"/>
      <c r="D75" s="1089"/>
      <c r="E75" s="1089"/>
      <c r="F75" s="1089"/>
      <c r="G75" s="1089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088"/>
      <c r="D76" s="1089"/>
      <c r="E76" s="1089"/>
      <c r="F76" s="1089"/>
      <c r="G76" s="1089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088"/>
      <c r="D77" s="1089"/>
      <c r="E77" s="1089"/>
      <c r="F77" s="1089"/>
      <c r="G77" s="1089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088"/>
      <c r="D78" s="1089"/>
      <c r="E78" s="1089"/>
      <c r="F78" s="1089"/>
      <c r="G78" s="1089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088"/>
      <c r="D79" s="1089"/>
      <c r="E79" s="1089"/>
      <c r="F79" s="1089"/>
      <c r="G79" s="1089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088"/>
      <c r="D80" s="1089"/>
      <c r="E80" s="1089"/>
      <c r="F80" s="1089"/>
      <c r="G80" s="1089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088"/>
      <c r="D81" s="1089"/>
      <c r="E81" s="1089"/>
      <c r="F81" s="1089"/>
      <c r="G81" s="1089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088"/>
      <c r="D82" s="1089"/>
      <c r="E82" s="1089"/>
      <c r="F82" s="1089"/>
      <c r="G82" s="1089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088"/>
      <c r="D83" s="1089"/>
      <c r="E83" s="1089"/>
      <c r="F83" s="1089"/>
      <c r="G83" s="1089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088"/>
      <c r="D84" s="1089"/>
      <c r="E84" s="1089"/>
      <c r="F84" s="1089"/>
      <c r="G84" s="1089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088"/>
      <c r="D85" s="1089"/>
      <c r="E85" s="1089"/>
      <c r="F85" s="1089"/>
      <c r="G85" s="1089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088"/>
      <c r="D86" s="1089"/>
      <c r="E86" s="1089"/>
      <c r="F86" s="1089"/>
      <c r="G86" s="1089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088"/>
      <c r="D87" s="1089"/>
      <c r="E87" s="1089"/>
      <c r="F87" s="1089"/>
      <c r="G87" s="1089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088"/>
      <c r="D88" s="1089"/>
      <c r="E88" s="1089"/>
      <c r="F88" s="1089"/>
      <c r="G88" s="1089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088"/>
      <c r="D89" s="1089"/>
      <c r="E89" s="1089"/>
      <c r="F89" s="1089"/>
      <c r="G89" s="1089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088"/>
      <c r="D90" s="1089"/>
      <c r="E90" s="1089"/>
      <c r="F90" s="1089"/>
      <c r="G90" s="1089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088"/>
      <c r="D91" s="1089"/>
      <c r="E91" s="1089"/>
      <c r="F91" s="1089"/>
      <c r="G91" s="1089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088"/>
      <c r="D92" s="1089"/>
      <c r="E92" s="1089"/>
      <c r="F92" s="1089"/>
      <c r="G92" s="1089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088"/>
      <c r="D93" s="1089"/>
      <c r="E93" s="1089"/>
      <c r="F93" s="1089"/>
      <c r="G93" s="1089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088"/>
      <c r="D94" s="1089"/>
      <c r="E94" s="1089"/>
      <c r="F94" s="1089"/>
      <c r="G94" s="1089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088"/>
      <c r="D95" s="1089"/>
      <c r="E95" s="1089"/>
      <c r="F95" s="1089"/>
      <c r="G95" s="1089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088"/>
      <c r="D96" s="1089"/>
      <c r="E96" s="1089"/>
      <c r="F96" s="1089"/>
      <c r="G96" s="1089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088"/>
      <c r="D97" s="1089"/>
      <c r="E97" s="1089"/>
      <c r="F97" s="1089"/>
      <c r="G97" s="1089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088"/>
      <c r="D98" s="1089"/>
      <c r="E98" s="1089"/>
      <c r="F98" s="1089"/>
      <c r="G98" s="1089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088"/>
      <c r="D99" s="1089"/>
      <c r="E99" s="1089"/>
      <c r="F99" s="1089"/>
      <c r="G99" s="1089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088"/>
      <c r="D100" s="1089"/>
      <c r="E100" s="1089"/>
      <c r="F100" s="1089"/>
      <c r="G100" s="1089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088"/>
      <c r="D101" s="1089"/>
      <c r="E101" s="1089"/>
      <c r="F101" s="1089"/>
      <c r="G101" s="1089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088"/>
      <c r="D102" s="1089"/>
      <c r="E102" s="1089"/>
      <c r="F102" s="1089"/>
      <c r="G102" s="1089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088"/>
      <c r="D103" s="1089"/>
      <c r="E103" s="1089"/>
      <c r="F103" s="1089"/>
      <c r="G103" s="1089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088"/>
      <c r="D104" s="1089"/>
      <c r="E104" s="1089"/>
      <c r="F104" s="1089"/>
      <c r="G104" s="1089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088"/>
      <c r="D105" s="1089"/>
      <c r="E105" s="1089"/>
      <c r="F105" s="1089"/>
      <c r="G105" s="1089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088"/>
      <c r="D106" s="1089"/>
      <c r="E106" s="1089"/>
      <c r="F106" s="1089"/>
      <c r="G106" s="1089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088"/>
      <c r="D107" s="1089"/>
      <c r="E107" s="1089"/>
      <c r="F107" s="1089"/>
      <c r="G107" s="1089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093" t="s">
        <v>288</v>
      </c>
      <c r="D108" s="1094"/>
      <c r="E108" s="1094"/>
      <c r="F108" s="1094"/>
      <c r="G108" s="109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3" t="s">
        <v>926</v>
      </c>
      <c r="D109" s="973"/>
      <c r="E109" s="973"/>
      <c r="F109" s="973"/>
      <c r="G109" s="973"/>
      <c r="H109" s="973"/>
      <c r="I109" s="973"/>
      <c r="J109" s="973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5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5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5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7" s="468" customFormat="1" ht="14.4" x14ac:dyDescent="0.25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7" s="468" customFormat="1" ht="14.4" x14ac:dyDescent="0.25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5">
      <c r="B117" s="1095" t="s">
        <v>923</v>
      </c>
      <c r="C117" s="1096"/>
      <c r="D117" s="1096"/>
      <c r="E117" s="1096"/>
      <c r="F117" s="1096"/>
      <c r="G117" s="1096"/>
      <c r="H117" s="1096"/>
      <c r="I117" s="1096"/>
      <c r="J117" s="1097"/>
      <c r="K117" s="1042" t="s">
        <v>913</v>
      </c>
      <c r="L117" s="1042"/>
      <c r="M117" s="1042"/>
      <c r="N117" s="1042" t="s">
        <v>913</v>
      </c>
      <c r="O117" s="1042"/>
      <c r="P117" s="1042"/>
    </row>
    <row r="118" spans="2:17" ht="14.4" x14ac:dyDescent="0.3">
      <c r="B118" s="1100" t="s">
        <v>291</v>
      </c>
      <c r="C118" s="1101"/>
      <c r="D118" s="1101"/>
      <c r="E118" s="1101"/>
      <c r="F118" s="1101"/>
      <c r="G118" s="1101"/>
      <c r="H118" s="1101"/>
      <c r="I118" s="1101"/>
      <c r="J118" s="110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28.8" x14ac:dyDescent="0.3">
      <c r="B119" s="316"/>
      <c r="C119" s="1091" t="s">
        <v>293</v>
      </c>
      <c r="D119" s="1091"/>
      <c r="E119" s="1091"/>
      <c r="F119" s="1091"/>
      <c r="G119" s="109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3">
      <c r="B120" s="165">
        <v>1</v>
      </c>
      <c r="C120" s="1090"/>
      <c r="D120" s="1090"/>
      <c r="E120" s="1090"/>
      <c r="F120" s="1090"/>
      <c r="G120" s="1088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3">
      <c r="B121" s="167">
        <v>2</v>
      </c>
      <c r="C121" s="1090"/>
      <c r="D121" s="1090"/>
      <c r="E121" s="1090"/>
      <c r="F121" s="1090"/>
      <c r="G121" s="1088"/>
      <c r="H121" s="177"/>
      <c r="I121" s="320"/>
      <c r="J121" s="504">
        <f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3">
      <c r="B122" s="165">
        <v>3</v>
      </c>
      <c r="C122" s="1090"/>
      <c r="D122" s="1090"/>
      <c r="E122" s="1090"/>
      <c r="F122" s="1090"/>
      <c r="G122" s="1088"/>
      <c r="H122" s="177"/>
      <c r="I122" s="320"/>
      <c r="J122" s="504">
        <f>IFERROR(SMALL(K122:P122,1),0)</f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3">
      <c r="B123" s="167">
        <v>4</v>
      </c>
      <c r="C123" s="1090"/>
      <c r="D123" s="1090"/>
      <c r="E123" s="1090"/>
      <c r="F123" s="1090"/>
      <c r="G123" s="1088"/>
      <c r="H123" s="177"/>
      <c r="I123" s="320"/>
      <c r="J123" s="504">
        <f>IFERROR(SMALL(K123:P123,1),0)</f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3">
      <c r="B124" s="165">
        <v>5</v>
      </c>
      <c r="C124" s="1090"/>
      <c r="D124" s="1090"/>
      <c r="E124" s="1090"/>
      <c r="F124" s="1090"/>
      <c r="G124" s="1088"/>
      <c r="H124" s="177"/>
      <c r="I124" s="320"/>
      <c r="J124" s="504">
        <f>IFERROR(SMALL(K124:P124,1),0)</f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5">
      <c r="B125" s="474"/>
      <c r="C125" s="973" t="s">
        <v>926</v>
      </c>
      <c r="D125" s="973"/>
      <c r="E125" s="973"/>
      <c r="F125" s="973"/>
      <c r="G125" s="973"/>
      <c r="H125" s="973"/>
      <c r="I125" s="973"/>
      <c r="J125" s="973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5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5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5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5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5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319"/>
      <c r="L130" s="319"/>
      <c r="M130" s="319"/>
      <c r="N130" s="493"/>
      <c r="O130" s="493"/>
      <c r="P130" s="493"/>
      <c r="Q130" s="676"/>
    </row>
    <row r="131" spans="2:17" s="468" customFormat="1" ht="14.4" x14ac:dyDescent="0.25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319"/>
      <c r="L131" s="319"/>
      <c r="M131" s="319"/>
      <c r="N131" s="496"/>
      <c r="O131" s="496"/>
      <c r="P131" s="496"/>
      <c r="Q131" s="676"/>
    </row>
    <row r="132" spans="2:17" s="468" customFormat="1" ht="14.4" x14ac:dyDescent="0.25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5">
      <c r="B133" s="1095" t="s">
        <v>923</v>
      </c>
      <c r="C133" s="1096"/>
      <c r="D133" s="1096"/>
      <c r="E133" s="1096"/>
      <c r="F133" s="1096"/>
      <c r="G133" s="1096"/>
      <c r="H133" s="1096"/>
      <c r="I133" s="1096"/>
      <c r="J133" s="1097"/>
      <c r="K133" s="1042" t="s">
        <v>913</v>
      </c>
      <c r="L133" s="1042"/>
      <c r="M133" s="1042"/>
      <c r="N133" s="1042" t="s">
        <v>913</v>
      </c>
      <c r="O133" s="1042"/>
      <c r="P133" s="1042"/>
    </row>
    <row r="134" spans="2:17" ht="15" customHeight="1" x14ac:dyDescent="0.3">
      <c r="B134" s="1100" t="s">
        <v>299</v>
      </c>
      <c r="C134" s="1101"/>
      <c r="D134" s="1101"/>
      <c r="E134" s="1101"/>
      <c r="F134" s="1101"/>
      <c r="G134" s="1101"/>
      <c r="H134" s="1101"/>
      <c r="I134" s="1101"/>
      <c r="J134" s="110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3">
      <c r="B135" s="316"/>
      <c r="C135" s="1105" t="s">
        <v>178</v>
      </c>
      <c r="D135" s="1105"/>
      <c r="E135" s="1105"/>
      <c r="F135" s="1105"/>
      <c r="G135" s="1105"/>
      <c r="H135" s="1106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3">
      <c r="B136" s="178">
        <v>1</v>
      </c>
      <c r="C136" s="1103"/>
      <c r="D136" s="1103"/>
      <c r="E136" s="1103"/>
      <c r="F136" s="1103"/>
      <c r="G136" s="1103"/>
      <c r="H136" s="1104"/>
      <c r="I136" s="319"/>
      <c r="J136" s="504">
        <f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3">
      <c r="B137" s="178">
        <v>2</v>
      </c>
      <c r="C137" s="1103"/>
      <c r="D137" s="1103"/>
      <c r="E137" s="1103"/>
      <c r="F137" s="1103"/>
      <c r="G137" s="1103"/>
      <c r="H137" s="1104"/>
      <c r="I137" s="319"/>
      <c r="J137" s="504">
        <f>IFERROR(SMALL(K137:P137,1),0)</f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3">
      <c r="B138" s="178">
        <v>3</v>
      </c>
      <c r="C138" s="1103"/>
      <c r="D138" s="1103"/>
      <c r="E138" s="1103"/>
      <c r="F138" s="1103"/>
      <c r="G138" s="1103"/>
      <c r="H138" s="1104"/>
      <c r="I138" s="319"/>
      <c r="J138" s="504">
        <f>IFERROR(SMALL(K138:P138,1),0)</f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5">
      <c r="B139" s="474"/>
      <c r="C139" s="973" t="s">
        <v>926</v>
      </c>
      <c r="D139" s="973"/>
      <c r="E139" s="973"/>
      <c r="F139" s="973"/>
      <c r="G139" s="973"/>
      <c r="H139" s="973"/>
      <c r="I139" s="973"/>
      <c r="J139" s="973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5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5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5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5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5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319"/>
      <c r="L144" s="319"/>
      <c r="M144" s="319"/>
      <c r="N144" s="493"/>
      <c r="O144" s="493"/>
      <c r="P144" s="493"/>
      <c r="Q144" s="676"/>
    </row>
    <row r="145" spans="2:17" s="468" customFormat="1" ht="14.4" x14ac:dyDescent="0.25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319"/>
      <c r="L145" s="319"/>
      <c r="M145" s="319"/>
      <c r="N145" s="496"/>
      <c r="O145" s="496"/>
      <c r="P145" s="496"/>
      <c r="Q145" s="676"/>
    </row>
    <row r="146" spans="2:17" s="468" customFormat="1" ht="14.4" x14ac:dyDescent="0.25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5">
      <c r="B147" s="1095" t="s">
        <v>923</v>
      </c>
      <c r="C147" s="1096"/>
      <c r="D147" s="1096"/>
      <c r="E147" s="1096"/>
      <c r="F147" s="1096"/>
      <c r="G147" s="1096"/>
      <c r="H147" s="1096"/>
      <c r="I147" s="1096"/>
      <c r="J147" s="1097"/>
      <c r="K147" s="1042" t="s">
        <v>913</v>
      </c>
      <c r="L147" s="1042"/>
      <c r="M147" s="1042"/>
      <c r="N147" s="1042" t="s">
        <v>913</v>
      </c>
      <c r="O147" s="1042"/>
      <c r="P147" s="1042"/>
    </row>
    <row r="148" spans="2:17" ht="15" customHeight="1" x14ac:dyDescent="0.3">
      <c r="B148" s="1098" t="s">
        <v>706</v>
      </c>
      <c r="C148" s="1099"/>
      <c r="D148" s="1099"/>
      <c r="E148" s="1099"/>
      <c r="F148" s="1099"/>
      <c r="G148" s="1099"/>
      <c r="H148" s="1099"/>
      <c r="I148" s="1099"/>
      <c r="J148" s="110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3">
      <c r="B149" s="1108" t="s">
        <v>15</v>
      </c>
      <c r="C149" s="1105"/>
      <c r="D149" s="1105"/>
      <c r="E149" s="1105"/>
      <c r="F149" s="1105"/>
      <c r="G149" s="1105"/>
      <c r="H149" s="1106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3">
      <c r="B150" s="178">
        <v>1</v>
      </c>
      <c r="C150" s="1103"/>
      <c r="D150" s="1103"/>
      <c r="E150" s="1103"/>
      <c r="F150" s="1103"/>
      <c r="G150" s="1103"/>
      <c r="H150" s="1104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3">
      <c r="B151" s="178">
        <v>2</v>
      </c>
      <c r="C151" s="1103"/>
      <c r="D151" s="1103"/>
      <c r="E151" s="1103"/>
      <c r="F151" s="1103"/>
      <c r="G151" s="1103"/>
      <c r="H151" s="1104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3">
      <c r="B152" s="178">
        <v>3</v>
      </c>
      <c r="C152" s="1103"/>
      <c r="D152" s="1103"/>
      <c r="E152" s="1103"/>
      <c r="F152" s="1103"/>
      <c r="G152" s="1103"/>
      <c r="H152" s="1104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5">
      <c r="B153" s="474"/>
      <c r="C153" s="973" t="s">
        <v>926</v>
      </c>
      <c r="D153" s="973"/>
      <c r="E153" s="973"/>
      <c r="F153" s="973"/>
      <c r="G153" s="973"/>
      <c r="H153" s="973"/>
      <c r="I153" s="973"/>
      <c r="J153" s="973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5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5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5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5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5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  <c r="Q158" s="676"/>
    </row>
    <row r="159" spans="2:17" s="468" customFormat="1" ht="14.4" x14ac:dyDescent="0.25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  <c r="Q159" s="676"/>
    </row>
    <row r="160" spans="2:17" s="468" customFormat="1" ht="14.4" x14ac:dyDescent="0.25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5">
      <c r="B161" s="1095" t="s">
        <v>923</v>
      </c>
      <c r="C161" s="1096"/>
      <c r="D161" s="1096"/>
      <c r="E161" s="1096"/>
      <c r="F161" s="1096"/>
      <c r="G161" s="1096"/>
      <c r="H161" s="1096"/>
      <c r="I161" s="1096"/>
      <c r="J161" s="1097"/>
      <c r="K161" s="1042" t="s">
        <v>913</v>
      </c>
      <c r="L161" s="1042"/>
      <c r="M161" s="1042"/>
      <c r="N161" s="1042" t="s">
        <v>913</v>
      </c>
      <c r="O161" s="1042"/>
      <c r="P161" s="1042"/>
    </row>
  </sheetData>
  <sheetProtection sheet="1" objects="1" scenarios="1"/>
  <mergeCells count="168"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41:J141"/>
    <mergeCell ref="B132:J132"/>
    <mergeCell ref="B133:J133"/>
    <mergeCell ref="K133:M133"/>
    <mergeCell ref="K147:M147"/>
    <mergeCell ref="N147:P147"/>
    <mergeCell ref="B131:J131"/>
    <mergeCell ref="C136:H136"/>
    <mergeCell ref="C137:H137"/>
    <mergeCell ref="C138:H138"/>
    <mergeCell ref="C139:J139"/>
    <mergeCell ref="B140:J140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C120:G120"/>
    <mergeCell ref="C121:G121"/>
    <mergeCell ref="C122:G122"/>
    <mergeCell ref="C123:G123"/>
    <mergeCell ref="C124:G124"/>
    <mergeCell ref="C125:J125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B116:J116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C22F-25B3-420B-B5AD-B051780A1131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79" bestFit="1" customWidth="1"/>
    <col min="26" max="16384" width="9.109375" style="379"/>
  </cols>
  <sheetData>
    <row r="2" spans="2:26" ht="22.5" customHeight="1" x14ac:dyDescent="0.3">
      <c r="B2" s="1016" t="s">
        <v>959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MOTOR (ORIGEM DOS RECURSOS)</v>
      </c>
      <c r="Q2" s="1017"/>
      <c r="R2" s="1017"/>
      <c r="S2" s="1017"/>
      <c r="T2" s="1017"/>
      <c r="U2" s="1017"/>
      <c r="V2" s="1017"/>
      <c r="W2" s="1017"/>
      <c r="X2" s="1026"/>
      <c r="Y2" s="385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13" t="str">
        <f>IF(ISBLANK('MotorCusto (ORÇ)'!C8)," ",'MotorCusto (ORÇ)'!C8)</f>
        <v xml:space="preserve"> </v>
      </c>
      <c r="D8" s="1114"/>
      <c r="E8" s="1114"/>
      <c r="F8" s="1114"/>
      <c r="G8" s="1114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3">
      <c r="B9" s="167">
        <v>2</v>
      </c>
      <c r="C9" s="1113" t="str">
        <f>IF(ISBLANK('MotorCusto (ORÇ)'!C9)," ",'MotorCusto (ORÇ)'!C9)</f>
        <v xml:space="preserve"> </v>
      </c>
      <c r="D9" s="1114"/>
      <c r="E9" s="1114"/>
      <c r="F9" s="1114"/>
      <c r="G9" s="1114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5" t="str">
        <f t="shared" ref="Q9:Q72" si="3">IF(OR(C9=0,C9=""),"",C9)</f>
        <v xml:space="preserve"> </v>
      </c>
      <c r="R9" s="1115"/>
      <c r="S9" s="1115"/>
      <c r="T9" s="1115"/>
      <c r="U9" s="1116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3">
      <c r="B10" s="165">
        <v>3</v>
      </c>
      <c r="C10" s="1113" t="str">
        <f>IF(ISBLANK('MotorCusto (ORÇ)'!C10)," ",'MotorCusto (ORÇ)'!C10)</f>
        <v xml:space="preserve"> </v>
      </c>
      <c r="D10" s="1114"/>
      <c r="E10" s="1114"/>
      <c r="F10" s="1114"/>
      <c r="G10" s="1114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3">
      <c r="B11" s="167">
        <v>4</v>
      </c>
      <c r="C11" s="1113" t="str">
        <f>IF(ISBLANK('MotorCusto (ORÇ)'!C11)," ",'MotorCusto (ORÇ)'!C11)</f>
        <v xml:space="preserve"> </v>
      </c>
      <c r="D11" s="1114"/>
      <c r="E11" s="1114"/>
      <c r="F11" s="1114"/>
      <c r="G11" s="1114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3">
      <c r="B12" s="165">
        <v>5</v>
      </c>
      <c r="C12" s="1113" t="str">
        <f>IF(ISBLANK('MotorCusto (ORÇ)'!C12)," ",'MotorCusto (ORÇ)'!C12)</f>
        <v xml:space="preserve"> </v>
      </c>
      <c r="D12" s="1114"/>
      <c r="E12" s="1114"/>
      <c r="F12" s="1114"/>
      <c r="G12" s="1114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3">
      <c r="B13" s="167">
        <v>6</v>
      </c>
      <c r="C13" s="1113" t="str">
        <f>IF(ISBLANK('MotorCusto (ORÇ)'!C13)," ",'MotorCusto (ORÇ)'!C13)</f>
        <v xml:space="preserve"> </v>
      </c>
      <c r="D13" s="1114"/>
      <c r="E13" s="1114"/>
      <c r="F13" s="1114"/>
      <c r="G13" s="1114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3">
      <c r="B14" s="165">
        <v>7</v>
      </c>
      <c r="C14" s="1113" t="str">
        <f>IF(ISBLANK('MotorCusto (ORÇ)'!C14)," ",'MotorCusto (ORÇ)'!C14)</f>
        <v xml:space="preserve"> </v>
      </c>
      <c r="D14" s="1114"/>
      <c r="E14" s="1114"/>
      <c r="F14" s="1114"/>
      <c r="G14" s="1114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3">
      <c r="B15" s="167">
        <v>8</v>
      </c>
      <c r="C15" s="1113" t="str">
        <f>IF(ISBLANK('MotorCusto (ORÇ)'!C15)," ",'MotorCusto (ORÇ)'!C15)</f>
        <v xml:space="preserve"> </v>
      </c>
      <c r="D15" s="1114"/>
      <c r="E15" s="1114"/>
      <c r="F15" s="1114"/>
      <c r="G15" s="1114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3">
      <c r="B16" s="165">
        <v>9</v>
      </c>
      <c r="C16" s="1113" t="str">
        <f>IF(ISBLANK('MotorCusto (ORÇ)'!C16)," ",'MotorCusto (ORÇ)'!C16)</f>
        <v xml:space="preserve"> </v>
      </c>
      <c r="D16" s="1114"/>
      <c r="E16" s="1114"/>
      <c r="F16" s="1114"/>
      <c r="G16" s="1114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3">
      <c r="B17" s="167">
        <v>10</v>
      </c>
      <c r="C17" s="1113" t="str">
        <f>IF(ISBLANK('MotorCusto (ORÇ)'!C17)," ",'MotorCusto (ORÇ)'!C17)</f>
        <v xml:space="preserve"> </v>
      </c>
      <c r="D17" s="1114"/>
      <c r="E17" s="1114"/>
      <c r="F17" s="1114"/>
      <c r="G17" s="1114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3">
      <c r="B18" s="165">
        <v>11</v>
      </c>
      <c r="C18" s="1113" t="str">
        <f>IF(ISBLANK('MotorCusto (ORÇ)'!C18)," ",'MotorCusto (ORÇ)'!C18)</f>
        <v xml:space="preserve"> </v>
      </c>
      <c r="D18" s="1114"/>
      <c r="E18" s="1114"/>
      <c r="F18" s="1114"/>
      <c r="G18" s="1114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3">
      <c r="B19" s="167">
        <v>12</v>
      </c>
      <c r="C19" s="1113" t="str">
        <f>IF(ISBLANK('MotorCusto (ORÇ)'!C19)," ",'MotorCusto (ORÇ)'!C19)</f>
        <v xml:space="preserve"> </v>
      </c>
      <c r="D19" s="1114"/>
      <c r="E19" s="1114"/>
      <c r="F19" s="1114"/>
      <c r="G19" s="1114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3">
      <c r="B20" s="165">
        <v>13</v>
      </c>
      <c r="C20" s="1113" t="str">
        <f>IF(ISBLANK('MotorCusto (ORÇ)'!C20)," ",'MotorCusto (ORÇ)'!C20)</f>
        <v xml:space="preserve"> </v>
      </c>
      <c r="D20" s="1114"/>
      <c r="E20" s="1114"/>
      <c r="F20" s="1114"/>
      <c r="G20" s="1114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3">
      <c r="B21" s="167">
        <v>14</v>
      </c>
      <c r="C21" s="1113" t="str">
        <f>IF(ISBLANK('MotorCusto (ORÇ)'!C21)," ",'MotorCusto (ORÇ)'!C21)</f>
        <v xml:space="preserve"> </v>
      </c>
      <c r="D21" s="1114"/>
      <c r="E21" s="1114"/>
      <c r="F21" s="1114"/>
      <c r="G21" s="1114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3">
      <c r="B22" s="165">
        <v>15</v>
      </c>
      <c r="C22" s="1113" t="str">
        <f>IF(ISBLANK('MotorCusto (ORÇ)'!C22)," ",'MotorCusto (ORÇ)'!C22)</f>
        <v xml:space="preserve"> </v>
      </c>
      <c r="D22" s="1114"/>
      <c r="E22" s="1114"/>
      <c r="F22" s="1114"/>
      <c r="G22" s="1114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3">
      <c r="B23" s="167">
        <v>16</v>
      </c>
      <c r="C23" s="1113" t="str">
        <f>IF(ISBLANK('MotorCusto (ORÇ)'!C23)," ",'MotorCusto (ORÇ)'!C23)</f>
        <v xml:space="preserve"> </v>
      </c>
      <c r="D23" s="1114"/>
      <c r="E23" s="1114"/>
      <c r="F23" s="1114"/>
      <c r="G23" s="1114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3">
      <c r="B24" s="165">
        <v>17</v>
      </c>
      <c r="C24" s="1113" t="str">
        <f>IF(ISBLANK('MotorCusto (ORÇ)'!C24)," ",'MotorCusto (ORÇ)'!C24)</f>
        <v xml:space="preserve"> </v>
      </c>
      <c r="D24" s="1114"/>
      <c r="E24" s="1114"/>
      <c r="F24" s="1114"/>
      <c r="G24" s="1114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3">
      <c r="B25" s="167">
        <v>18</v>
      </c>
      <c r="C25" s="1113" t="str">
        <f>IF(ISBLANK('MotorCusto (ORÇ)'!C25)," ",'MotorCusto (ORÇ)'!C25)</f>
        <v xml:space="preserve"> </v>
      </c>
      <c r="D25" s="1114"/>
      <c r="E25" s="1114"/>
      <c r="F25" s="1114"/>
      <c r="G25" s="1114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3">
      <c r="B26" s="165">
        <v>19</v>
      </c>
      <c r="C26" s="1113" t="str">
        <f>IF(ISBLANK('MotorCusto (ORÇ)'!C26)," ",'MotorCusto (ORÇ)'!C26)</f>
        <v xml:space="preserve"> </v>
      </c>
      <c r="D26" s="1114"/>
      <c r="E26" s="1114"/>
      <c r="F26" s="1114"/>
      <c r="G26" s="1114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3">
      <c r="B27" s="167">
        <v>20</v>
      </c>
      <c r="C27" s="1113" t="str">
        <f>IF(ISBLANK('MotorCusto (ORÇ)'!C27)," ",'MotorCusto (ORÇ)'!C27)</f>
        <v xml:space="preserve"> </v>
      </c>
      <c r="D27" s="1114"/>
      <c r="E27" s="1114"/>
      <c r="F27" s="1114"/>
      <c r="G27" s="1114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3">
      <c r="B28" s="165">
        <v>21</v>
      </c>
      <c r="C28" s="1113" t="str">
        <f>IF(ISBLANK('MotorCusto (ORÇ)'!C28)," ",'MotorCusto (ORÇ)'!C28)</f>
        <v xml:space="preserve"> </v>
      </c>
      <c r="D28" s="1114"/>
      <c r="E28" s="1114"/>
      <c r="F28" s="1114"/>
      <c r="G28" s="1114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3">
      <c r="B29" s="167">
        <v>22</v>
      </c>
      <c r="C29" s="1113" t="str">
        <f>IF(ISBLANK('MotorCusto (ORÇ)'!C29)," ",'MotorCusto (ORÇ)'!C29)</f>
        <v xml:space="preserve"> </v>
      </c>
      <c r="D29" s="1114"/>
      <c r="E29" s="1114"/>
      <c r="F29" s="1114"/>
      <c r="G29" s="1114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3">
      <c r="B30" s="165">
        <v>23</v>
      </c>
      <c r="C30" s="1113" t="str">
        <f>IF(ISBLANK('MotorCusto (ORÇ)'!C30)," ",'MotorCusto (ORÇ)'!C30)</f>
        <v xml:space="preserve"> </v>
      </c>
      <c r="D30" s="1114"/>
      <c r="E30" s="1114"/>
      <c r="F30" s="1114"/>
      <c r="G30" s="1114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3">
      <c r="B31" s="167">
        <v>24</v>
      </c>
      <c r="C31" s="1113" t="str">
        <f>IF(ISBLANK('MotorCusto (ORÇ)'!C31)," ",'MotorCusto (ORÇ)'!C31)</f>
        <v xml:space="preserve"> </v>
      </c>
      <c r="D31" s="1114"/>
      <c r="E31" s="1114"/>
      <c r="F31" s="1114"/>
      <c r="G31" s="1114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3">
      <c r="B32" s="165">
        <v>25</v>
      </c>
      <c r="C32" s="1113"/>
      <c r="D32" s="1114"/>
      <c r="E32" s="1114"/>
      <c r="F32" s="1114"/>
      <c r="G32" s="1114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/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3">
      <c r="B33" s="167">
        <v>26</v>
      </c>
      <c r="C33" s="1113" t="str">
        <f>IF(ISBLANK('MotorCusto (ORÇ)'!C33)," ",'MotorCusto (ORÇ)'!C33)</f>
        <v xml:space="preserve"> </v>
      </c>
      <c r="D33" s="1114"/>
      <c r="E33" s="1114"/>
      <c r="F33" s="1114"/>
      <c r="G33" s="1114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3">
      <c r="B34" s="165">
        <v>27</v>
      </c>
      <c r="C34" s="1113" t="str">
        <f>IF(ISBLANK('MotorCusto (ORÇ)'!C34)," ",'MotorCusto (ORÇ)'!C34)</f>
        <v xml:space="preserve"> </v>
      </c>
      <c r="D34" s="1114"/>
      <c r="E34" s="1114"/>
      <c r="F34" s="1114"/>
      <c r="G34" s="1114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3">
      <c r="B35" s="167">
        <v>28</v>
      </c>
      <c r="C35" s="1113" t="str">
        <f>IF(ISBLANK('MotorCusto (ORÇ)'!C35)," ",'MotorCusto (ORÇ)'!C35)</f>
        <v xml:space="preserve"> </v>
      </c>
      <c r="D35" s="1114"/>
      <c r="E35" s="1114"/>
      <c r="F35" s="1114"/>
      <c r="G35" s="1114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3">
      <c r="B36" s="165">
        <v>29</v>
      </c>
      <c r="C36" s="1113" t="str">
        <f>IF(ISBLANK('MotorCusto (ORÇ)'!C36)," ",'MotorCusto (ORÇ)'!C36)</f>
        <v xml:space="preserve"> </v>
      </c>
      <c r="D36" s="1114"/>
      <c r="E36" s="1114"/>
      <c r="F36" s="1114"/>
      <c r="G36" s="1114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3">
      <c r="B37" s="167">
        <v>30</v>
      </c>
      <c r="C37" s="1113" t="str">
        <f>IF(ISBLANK('MotorCusto (ORÇ)'!C37)," ",'MotorCusto (ORÇ)'!C37)</f>
        <v xml:space="preserve"> </v>
      </c>
      <c r="D37" s="1114"/>
      <c r="E37" s="1114"/>
      <c r="F37" s="1114"/>
      <c r="G37" s="1114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3">
      <c r="B38" s="165">
        <v>31</v>
      </c>
      <c r="C38" s="1113" t="str">
        <f>IF(ISBLANK('MotorCusto (ORÇ)'!C38)," ",'MotorCusto (ORÇ)'!C38)</f>
        <v xml:space="preserve"> </v>
      </c>
      <c r="D38" s="1114"/>
      <c r="E38" s="1114"/>
      <c r="F38" s="1114"/>
      <c r="G38" s="1114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3">
      <c r="B39" s="167">
        <v>32</v>
      </c>
      <c r="C39" s="1113" t="str">
        <f>IF(ISBLANK('MotorCusto (ORÇ)'!C39)," ",'MotorCusto (ORÇ)'!C39)</f>
        <v xml:space="preserve"> </v>
      </c>
      <c r="D39" s="1114"/>
      <c r="E39" s="1114"/>
      <c r="F39" s="1114"/>
      <c r="G39" s="1114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3">
      <c r="B40" s="165">
        <v>33</v>
      </c>
      <c r="C40" s="1113" t="str">
        <f>IF(ISBLANK('MotorCusto (ORÇ)'!C40)," ",'MotorCusto (ORÇ)'!C40)</f>
        <v xml:space="preserve"> </v>
      </c>
      <c r="D40" s="1114"/>
      <c r="E40" s="1114"/>
      <c r="F40" s="1114"/>
      <c r="G40" s="1114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3">
      <c r="B41" s="167">
        <v>34</v>
      </c>
      <c r="C41" s="1113" t="str">
        <f>IF(ISBLANK('MotorCusto (ORÇ)'!C41)," ",'MotorCusto (ORÇ)'!C41)</f>
        <v xml:space="preserve"> </v>
      </c>
      <c r="D41" s="1114"/>
      <c r="E41" s="1114"/>
      <c r="F41" s="1114"/>
      <c r="G41" s="1114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3">
      <c r="B42" s="165">
        <v>35</v>
      </c>
      <c r="C42" s="1113" t="str">
        <f>IF(ISBLANK('MotorCusto (ORÇ)'!C42)," ",'MotorCusto (ORÇ)'!C42)</f>
        <v xml:space="preserve"> </v>
      </c>
      <c r="D42" s="1114"/>
      <c r="E42" s="1114"/>
      <c r="F42" s="1114"/>
      <c r="G42" s="1114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3">
      <c r="B43" s="167">
        <v>36</v>
      </c>
      <c r="C43" s="1113" t="str">
        <f>IF(ISBLANK('MotorCusto (ORÇ)'!C43)," ",'MotorCusto (ORÇ)'!C43)</f>
        <v xml:space="preserve"> </v>
      </c>
      <c r="D43" s="1114"/>
      <c r="E43" s="1114"/>
      <c r="F43" s="1114"/>
      <c r="G43" s="1114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3">
      <c r="B44" s="165">
        <v>37</v>
      </c>
      <c r="C44" s="1113" t="str">
        <f>IF(ISBLANK('MotorCusto (ORÇ)'!C44)," ",'MotorCusto (ORÇ)'!C44)</f>
        <v xml:space="preserve"> </v>
      </c>
      <c r="D44" s="1114"/>
      <c r="E44" s="1114"/>
      <c r="F44" s="1114"/>
      <c r="G44" s="1114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3">
      <c r="B45" s="167">
        <v>38</v>
      </c>
      <c r="C45" s="1113" t="str">
        <f>IF(ISBLANK('MotorCusto (ORÇ)'!C45)," ",'MotorCusto (ORÇ)'!C45)</f>
        <v xml:space="preserve"> </v>
      </c>
      <c r="D45" s="1114"/>
      <c r="E45" s="1114"/>
      <c r="F45" s="1114"/>
      <c r="G45" s="1114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3">
      <c r="B46" s="165">
        <v>39</v>
      </c>
      <c r="C46" s="1113" t="str">
        <f>IF(ISBLANK('MotorCusto (ORÇ)'!C46)," ",'MotorCusto (ORÇ)'!C46)</f>
        <v xml:space="preserve"> </v>
      </c>
      <c r="D46" s="1114"/>
      <c r="E46" s="1114"/>
      <c r="F46" s="1114"/>
      <c r="G46" s="1114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3">
      <c r="B47" s="167">
        <v>40</v>
      </c>
      <c r="C47" s="1113" t="str">
        <f>IF(ISBLANK('MotorCusto (ORÇ)'!C47)," ",'MotorCusto (ORÇ)'!C47)</f>
        <v xml:space="preserve"> </v>
      </c>
      <c r="D47" s="1114"/>
      <c r="E47" s="1114"/>
      <c r="F47" s="1114"/>
      <c r="G47" s="1114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3">
      <c r="B48" s="165">
        <v>41</v>
      </c>
      <c r="C48" s="1113" t="str">
        <f>IF(ISBLANK('MotorCusto (ORÇ)'!C48)," ",'MotorCusto (ORÇ)'!C48)</f>
        <v xml:space="preserve"> </v>
      </c>
      <c r="D48" s="1114"/>
      <c r="E48" s="1114"/>
      <c r="F48" s="1114"/>
      <c r="G48" s="1114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5" t="str">
        <f t="shared" si="3"/>
        <v xml:space="preserve"> </v>
      </c>
      <c r="R48" s="1115"/>
      <c r="S48" s="1115"/>
      <c r="T48" s="1115"/>
      <c r="U48" s="1116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3">
      <c r="B49" s="167">
        <v>42</v>
      </c>
      <c r="C49" s="1113" t="str">
        <f>IF(ISBLANK('MotorCusto (ORÇ)'!C49)," ",'MotorCusto (ORÇ)'!C49)</f>
        <v xml:space="preserve"> </v>
      </c>
      <c r="D49" s="1114"/>
      <c r="E49" s="1114"/>
      <c r="F49" s="1114"/>
      <c r="G49" s="1114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5" t="str">
        <f t="shared" si="3"/>
        <v xml:space="preserve"> </v>
      </c>
      <c r="R49" s="1115"/>
      <c r="S49" s="1115"/>
      <c r="T49" s="1115"/>
      <c r="U49" s="1116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3">
      <c r="B50" s="165">
        <v>43</v>
      </c>
      <c r="C50" s="1113" t="str">
        <f>IF(ISBLANK('MotorCusto (ORÇ)'!C50)," ",'MotorCusto (ORÇ)'!C50)</f>
        <v xml:space="preserve"> </v>
      </c>
      <c r="D50" s="1114"/>
      <c r="E50" s="1114"/>
      <c r="F50" s="1114"/>
      <c r="G50" s="1114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5" t="str">
        <f t="shared" si="3"/>
        <v xml:space="preserve"> </v>
      </c>
      <c r="R50" s="1115"/>
      <c r="S50" s="1115"/>
      <c r="T50" s="1115"/>
      <c r="U50" s="1116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3">
      <c r="B51" s="167">
        <v>44</v>
      </c>
      <c r="C51" s="1113" t="str">
        <f>IF(ISBLANK('MotorCusto (ORÇ)'!C51)," ",'MotorCusto (ORÇ)'!C51)</f>
        <v xml:space="preserve"> </v>
      </c>
      <c r="D51" s="1114"/>
      <c r="E51" s="1114"/>
      <c r="F51" s="1114"/>
      <c r="G51" s="1114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5" t="str">
        <f t="shared" si="3"/>
        <v xml:space="preserve"> </v>
      </c>
      <c r="R51" s="1115"/>
      <c r="S51" s="1115"/>
      <c r="T51" s="1115"/>
      <c r="U51" s="1116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3">
      <c r="B52" s="165">
        <v>45</v>
      </c>
      <c r="C52" s="1113" t="str">
        <f>IF(ISBLANK('MotorCusto (ORÇ)'!C52)," ",'MotorCusto (ORÇ)'!C52)</f>
        <v xml:space="preserve"> </v>
      </c>
      <c r="D52" s="1114"/>
      <c r="E52" s="1114"/>
      <c r="F52" s="1114"/>
      <c r="G52" s="1114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5" t="str">
        <f t="shared" si="3"/>
        <v xml:space="preserve"> </v>
      </c>
      <c r="R52" s="1115"/>
      <c r="S52" s="1115"/>
      <c r="T52" s="1115"/>
      <c r="U52" s="1116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3">
      <c r="B53" s="167">
        <v>46</v>
      </c>
      <c r="C53" s="1113" t="str">
        <f>IF(ISBLANK('MotorCusto (ORÇ)'!C53)," ",'MotorCusto (ORÇ)'!C53)</f>
        <v xml:space="preserve"> </v>
      </c>
      <c r="D53" s="1114"/>
      <c r="E53" s="1114"/>
      <c r="F53" s="1114"/>
      <c r="G53" s="1114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5" t="str">
        <f t="shared" si="3"/>
        <v xml:space="preserve"> </v>
      </c>
      <c r="R53" s="1115"/>
      <c r="S53" s="1115"/>
      <c r="T53" s="1115"/>
      <c r="U53" s="1116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3">
      <c r="B54" s="165">
        <v>47</v>
      </c>
      <c r="C54" s="1113" t="str">
        <f>IF(ISBLANK('MotorCusto (ORÇ)'!C54)," ",'MotorCusto (ORÇ)'!C54)</f>
        <v xml:space="preserve"> </v>
      </c>
      <c r="D54" s="1114"/>
      <c r="E54" s="1114"/>
      <c r="F54" s="1114"/>
      <c r="G54" s="1114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5" t="str">
        <f t="shared" si="3"/>
        <v xml:space="preserve"> </v>
      </c>
      <c r="R54" s="1115"/>
      <c r="S54" s="1115"/>
      <c r="T54" s="1115"/>
      <c r="U54" s="1116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3">
      <c r="B55" s="167">
        <v>48</v>
      </c>
      <c r="C55" s="1113" t="str">
        <f>IF(ISBLANK('MotorCusto (ORÇ)'!C55)," ",'MotorCusto (ORÇ)'!C55)</f>
        <v xml:space="preserve"> </v>
      </c>
      <c r="D55" s="1114"/>
      <c r="E55" s="1114"/>
      <c r="F55" s="1114"/>
      <c r="G55" s="1114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5" t="str">
        <f t="shared" si="3"/>
        <v xml:space="preserve"> </v>
      </c>
      <c r="R55" s="1115"/>
      <c r="S55" s="1115"/>
      <c r="T55" s="1115"/>
      <c r="U55" s="1116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3">
      <c r="B56" s="165">
        <v>49</v>
      </c>
      <c r="C56" s="1113" t="str">
        <f>IF(ISBLANK('MotorCusto (ORÇ)'!C56)," ",'MotorCusto (ORÇ)'!C56)</f>
        <v xml:space="preserve"> </v>
      </c>
      <c r="D56" s="1114"/>
      <c r="E56" s="1114"/>
      <c r="F56" s="1114"/>
      <c r="G56" s="1114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5" t="str">
        <f t="shared" si="3"/>
        <v xml:space="preserve"> </v>
      </c>
      <c r="R56" s="1115"/>
      <c r="S56" s="1115"/>
      <c r="T56" s="1115"/>
      <c r="U56" s="1116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3">
      <c r="B57" s="167">
        <v>50</v>
      </c>
      <c r="C57" s="1113" t="str">
        <f>IF(ISBLANK('MotorCusto (ORÇ)'!C57)," ",'MotorCusto (ORÇ)'!C57)</f>
        <v xml:space="preserve"> </v>
      </c>
      <c r="D57" s="1114"/>
      <c r="E57" s="1114"/>
      <c r="F57" s="1114"/>
      <c r="G57" s="1114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5" t="str">
        <f t="shared" si="3"/>
        <v xml:space="preserve"> </v>
      </c>
      <c r="R57" s="1115"/>
      <c r="S57" s="1115"/>
      <c r="T57" s="1115"/>
      <c r="U57" s="1116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3">
      <c r="B58" s="165">
        <v>51</v>
      </c>
      <c r="C58" s="1113" t="str">
        <f>IF(ISBLANK('MotorCusto (ORÇ)'!C58)," ",'MotorCusto (ORÇ)'!C58)</f>
        <v xml:space="preserve"> </v>
      </c>
      <c r="D58" s="1114"/>
      <c r="E58" s="1114"/>
      <c r="F58" s="1114"/>
      <c r="G58" s="1114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5" t="str">
        <f t="shared" si="3"/>
        <v xml:space="preserve"> </v>
      </c>
      <c r="R58" s="1115"/>
      <c r="S58" s="1115"/>
      <c r="T58" s="1115"/>
      <c r="U58" s="1116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3">
      <c r="B59" s="167">
        <v>52</v>
      </c>
      <c r="C59" s="1113" t="str">
        <f>IF(ISBLANK('MotorCusto (ORÇ)'!C59)," ",'MotorCusto (ORÇ)'!C59)</f>
        <v xml:space="preserve"> </v>
      </c>
      <c r="D59" s="1114"/>
      <c r="E59" s="1114"/>
      <c r="F59" s="1114"/>
      <c r="G59" s="1114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5" t="str">
        <f t="shared" si="3"/>
        <v xml:space="preserve"> </v>
      </c>
      <c r="R59" s="1115"/>
      <c r="S59" s="1115"/>
      <c r="T59" s="1115"/>
      <c r="U59" s="1116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3">
      <c r="B60" s="165">
        <v>53</v>
      </c>
      <c r="C60" s="1113" t="str">
        <f>IF(ISBLANK('MotorCusto (ORÇ)'!C60)," ",'MotorCusto (ORÇ)'!C60)</f>
        <v xml:space="preserve"> </v>
      </c>
      <c r="D60" s="1114"/>
      <c r="E60" s="1114"/>
      <c r="F60" s="1114"/>
      <c r="G60" s="1114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5" t="str">
        <f t="shared" si="3"/>
        <v xml:space="preserve"> </v>
      </c>
      <c r="R60" s="1115"/>
      <c r="S60" s="1115"/>
      <c r="T60" s="1115"/>
      <c r="U60" s="1116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3">
      <c r="B61" s="167">
        <v>54</v>
      </c>
      <c r="C61" s="1113" t="str">
        <f>IF(ISBLANK('MotorCusto (ORÇ)'!C61)," ",'MotorCusto (ORÇ)'!C61)</f>
        <v xml:space="preserve"> </v>
      </c>
      <c r="D61" s="1114"/>
      <c r="E61" s="1114"/>
      <c r="F61" s="1114"/>
      <c r="G61" s="1114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5" t="str">
        <f t="shared" si="3"/>
        <v xml:space="preserve"> </v>
      </c>
      <c r="R61" s="1115"/>
      <c r="S61" s="1115"/>
      <c r="T61" s="1115"/>
      <c r="U61" s="1116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3">
      <c r="B62" s="165">
        <v>55</v>
      </c>
      <c r="C62" s="1113" t="str">
        <f>IF(ISBLANK('MotorCusto (ORÇ)'!C62)," ",'MotorCusto (ORÇ)'!C62)</f>
        <v xml:space="preserve"> </v>
      </c>
      <c r="D62" s="1114"/>
      <c r="E62" s="1114"/>
      <c r="F62" s="1114"/>
      <c r="G62" s="1114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5" t="str">
        <f t="shared" si="3"/>
        <v xml:space="preserve"> </v>
      </c>
      <c r="R62" s="1115"/>
      <c r="S62" s="1115"/>
      <c r="T62" s="1115"/>
      <c r="U62" s="1116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3">
      <c r="B63" s="167">
        <v>56</v>
      </c>
      <c r="C63" s="1113" t="str">
        <f>IF(ISBLANK('MotorCusto (ORÇ)'!C63)," ",'MotorCusto (ORÇ)'!C63)</f>
        <v xml:space="preserve"> </v>
      </c>
      <c r="D63" s="1114"/>
      <c r="E63" s="1114"/>
      <c r="F63" s="1114"/>
      <c r="G63" s="1114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5" t="str">
        <f t="shared" si="3"/>
        <v xml:space="preserve"> </v>
      </c>
      <c r="R63" s="1115"/>
      <c r="S63" s="1115"/>
      <c r="T63" s="1115"/>
      <c r="U63" s="1116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3">
      <c r="B64" s="165">
        <v>57</v>
      </c>
      <c r="C64" s="1113" t="str">
        <f>IF(ISBLANK('MotorCusto (ORÇ)'!C64)," ",'MotorCusto (ORÇ)'!C64)</f>
        <v xml:space="preserve"> </v>
      </c>
      <c r="D64" s="1114"/>
      <c r="E64" s="1114"/>
      <c r="F64" s="1114"/>
      <c r="G64" s="1114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5" t="str">
        <f t="shared" si="3"/>
        <v xml:space="preserve"> </v>
      </c>
      <c r="R64" s="1115"/>
      <c r="S64" s="1115"/>
      <c r="T64" s="1115"/>
      <c r="U64" s="1116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3">
      <c r="B65" s="167">
        <v>58</v>
      </c>
      <c r="C65" s="1113" t="str">
        <f>IF(ISBLANK('MotorCusto (ORÇ)'!C65)," ",'MotorCusto (ORÇ)'!C65)</f>
        <v xml:space="preserve"> </v>
      </c>
      <c r="D65" s="1114"/>
      <c r="E65" s="1114"/>
      <c r="F65" s="1114"/>
      <c r="G65" s="1114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5" t="str">
        <f t="shared" si="3"/>
        <v xml:space="preserve"> </v>
      </c>
      <c r="R65" s="1115"/>
      <c r="S65" s="1115"/>
      <c r="T65" s="1115"/>
      <c r="U65" s="1116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3">
      <c r="B66" s="165">
        <v>59</v>
      </c>
      <c r="C66" s="1113" t="str">
        <f>IF(ISBLANK('MotorCusto (ORÇ)'!C66)," ",'MotorCusto (ORÇ)'!C66)</f>
        <v xml:space="preserve"> </v>
      </c>
      <c r="D66" s="1114"/>
      <c r="E66" s="1114"/>
      <c r="F66" s="1114"/>
      <c r="G66" s="1114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5" t="str">
        <f t="shared" si="3"/>
        <v xml:space="preserve"> </v>
      </c>
      <c r="R66" s="1115"/>
      <c r="S66" s="1115"/>
      <c r="T66" s="1115"/>
      <c r="U66" s="1116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3">
      <c r="B67" s="167">
        <v>60</v>
      </c>
      <c r="C67" s="1113" t="str">
        <f>IF(ISBLANK('MotorCusto (ORÇ)'!C67)," ",'MotorCusto (ORÇ)'!C67)</f>
        <v xml:space="preserve"> </v>
      </c>
      <c r="D67" s="1114"/>
      <c r="E67" s="1114"/>
      <c r="F67" s="1114"/>
      <c r="G67" s="1114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5" t="str">
        <f t="shared" si="3"/>
        <v xml:space="preserve"> </v>
      </c>
      <c r="R67" s="1115"/>
      <c r="S67" s="1115"/>
      <c r="T67" s="1115"/>
      <c r="U67" s="1116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3">
      <c r="B68" s="165">
        <v>61</v>
      </c>
      <c r="C68" s="1113" t="str">
        <f>IF(ISBLANK('MotorCusto (ORÇ)'!C68)," ",'MotorCusto (ORÇ)'!C68)</f>
        <v xml:space="preserve"> </v>
      </c>
      <c r="D68" s="1114"/>
      <c r="E68" s="1114"/>
      <c r="F68" s="1114"/>
      <c r="G68" s="1114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5" t="str">
        <f t="shared" si="3"/>
        <v xml:space="preserve"> </v>
      </c>
      <c r="R68" s="1115"/>
      <c r="S68" s="1115"/>
      <c r="T68" s="1115"/>
      <c r="U68" s="1116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3">
      <c r="B69" s="167">
        <v>62</v>
      </c>
      <c r="C69" s="1113" t="str">
        <f>IF(ISBLANK('MotorCusto (ORÇ)'!C69)," ",'MotorCusto (ORÇ)'!C69)</f>
        <v xml:space="preserve"> </v>
      </c>
      <c r="D69" s="1114"/>
      <c r="E69" s="1114"/>
      <c r="F69" s="1114"/>
      <c r="G69" s="1114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5" t="str">
        <f t="shared" si="3"/>
        <v xml:space="preserve"> </v>
      </c>
      <c r="R69" s="1115"/>
      <c r="S69" s="1115"/>
      <c r="T69" s="1115"/>
      <c r="U69" s="1116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3">
      <c r="B70" s="165">
        <v>63</v>
      </c>
      <c r="C70" s="1113" t="str">
        <f>IF(ISBLANK('MotorCusto (ORÇ)'!C70)," ",'MotorCusto (ORÇ)'!C70)</f>
        <v xml:space="preserve"> </v>
      </c>
      <c r="D70" s="1114"/>
      <c r="E70" s="1114"/>
      <c r="F70" s="1114"/>
      <c r="G70" s="1114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5" t="str">
        <f t="shared" si="3"/>
        <v xml:space="preserve"> </v>
      </c>
      <c r="R70" s="1115"/>
      <c r="S70" s="1115"/>
      <c r="T70" s="1115"/>
      <c r="U70" s="1116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3">
      <c r="B71" s="167">
        <v>64</v>
      </c>
      <c r="C71" s="1113" t="str">
        <f>IF(ISBLANK('MotorCusto (ORÇ)'!C71)," ",'MotorCusto (ORÇ)'!C71)</f>
        <v xml:space="preserve"> </v>
      </c>
      <c r="D71" s="1114"/>
      <c r="E71" s="1114"/>
      <c r="F71" s="1114"/>
      <c r="G71" s="1114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5" t="str">
        <f t="shared" si="3"/>
        <v xml:space="preserve"> </v>
      </c>
      <c r="R71" s="1115"/>
      <c r="S71" s="1115"/>
      <c r="T71" s="1115"/>
      <c r="U71" s="1116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3">
      <c r="B72" s="165">
        <v>65</v>
      </c>
      <c r="C72" s="1113" t="str">
        <f>IF(ISBLANK('MotorCusto (ORÇ)'!C72)," ",'MotorCusto (ORÇ)'!C72)</f>
        <v xml:space="preserve"> </v>
      </c>
      <c r="D72" s="1114"/>
      <c r="E72" s="1114"/>
      <c r="F72" s="1114"/>
      <c r="G72" s="1114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5" t="str">
        <f t="shared" si="3"/>
        <v xml:space="preserve"> </v>
      </c>
      <c r="R72" s="1115"/>
      <c r="S72" s="1115"/>
      <c r="T72" s="1115"/>
      <c r="U72" s="1116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3">
      <c r="B73" s="167">
        <v>66</v>
      </c>
      <c r="C73" s="1113" t="str">
        <f>IF(ISBLANK('MotorCusto (ORÇ)'!C73)," ",'MotorCusto (ORÇ)'!C73)</f>
        <v xml:space="preserve"> </v>
      </c>
      <c r="D73" s="1114"/>
      <c r="E73" s="1114"/>
      <c r="F73" s="1114"/>
      <c r="G73" s="1114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15" t="str">
        <f t="shared" ref="Q73:Q107" si="9">IF(OR(C73=0,C73=""),"",C73)</f>
        <v xml:space="preserve"> </v>
      </c>
      <c r="R73" s="1115"/>
      <c r="S73" s="1115"/>
      <c r="T73" s="1115"/>
      <c r="U73" s="1116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3">
      <c r="B74" s="165">
        <v>67</v>
      </c>
      <c r="C74" s="1113" t="str">
        <f>IF(ISBLANK('MotorCusto (ORÇ)'!C74)," ",'MotorCusto (ORÇ)'!C74)</f>
        <v xml:space="preserve"> </v>
      </c>
      <c r="D74" s="1114"/>
      <c r="E74" s="1114"/>
      <c r="F74" s="1114"/>
      <c r="G74" s="1114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15" t="str">
        <f t="shared" si="9"/>
        <v xml:space="preserve"> </v>
      </c>
      <c r="R74" s="1115"/>
      <c r="S74" s="1115"/>
      <c r="T74" s="1115"/>
      <c r="U74" s="1116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3">
      <c r="B75" s="167">
        <v>68</v>
      </c>
      <c r="C75" s="1113" t="str">
        <f>IF(ISBLANK('MotorCusto (ORÇ)'!C75)," ",'MotorCusto (ORÇ)'!C75)</f>
        <v xml:space="preserve"> </v>
      </c>
      <c r="D75" s="1114"/>
      <c r="E75" s="1114"/>
      <c r="F75" s="1114"/>
      <c r="G75" s="1114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15" t="str">
        <f t="shared" si="9"/>
        <v xml:space="preserve"> </v>
      </c>
      <c r="R75" s="1115"/>
      <c r="S75" s="1115"/>
      <c r="T75" s="1115"/>
      <c r="U75" s="1116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3">
      <c r="B76" s="165">
        <v>69</v>
      </c>
      <c r="C76" s="1113" t="str">
        <f>IF(ISBLANK('MotorCusto (ORÇ)'!C76)," ",'MotorCusto (ORÇ)'!C76)</f>
        <v xml:space="preserve"> </v>
      </c>
      <c r="D76" s="1114"/>
      <c r="E76" s="1114"/>
      <c r="F76" s="1114"/>
      <c r="G76" s="1114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15" t="str">
        <f t="shared" si="9"/>
        <v xml:space="preserve"> </v>
      </c>
      <c r="R76" s="1115"/>
      <c r="S76" s="1115"/>
      <c r="T76" s="1115"/>
      <c r="U76" s="1116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3">
      <c r="B77" s="167">
        <v>70</v>
      </c>
      <c r="C77" s="1113" t="str">
        <f>IF(ISBLANK('MotorCusto (ORÇ)'!C77)," ",'MotorCusto (ORÇ)'!C77)</f>
        <v xml:space="preserve"> </v>
      </c>
      <c r="D77" s="1114"/>
      <c r="E77" s="1114"/>
      <c r="F77" s="1114"/>
      <c r="G77" s="1114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15" t="str">
        <f t="shared" si="9"/>
        <v xml:space="preserve"> </v>
      </c>
      <c r="R77" s="1115"/>
      <c r="S77" s="1115"/>
      <c r="T77" s="1115"/>
      <c r="U77" s="1116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3">
      <c r="B78" s="165">
        <v>71</v>
      </c>
      <c r="C78" s="1113" t="str">
        <f>IF(ISBLANK('MotorCusto (ORÇ)'!C78)," ",'MotorCusto (ORÇ)'!C78)</f>
        <v xml:space="preserve"> </v>
      </c>
      <c r="D78" s="1114"/>
      <c r="E78" s="1114"/>
      <c r="F78" s="1114"/>
      <c r="G78" s="1114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15" t="str">
        <f t="shared" si="9"/>
        <v xml:space="preserve"> </v>
      </c>
      <c r="R78" s="1115"/>
      <c r="S78" s="1115"/>
      <c r="T78" s="1115"/>
      <c r="U78" s="1116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3">
      <c r="B79" s="167">
        <v>72</v>
      </c>
      <c r="C79" s="1113" t="str">
        <f>IF(ISBLANK('MotorCusto (ORÇ)'!C79)," ",'MotorCusto (ORÇ)'!C79)</f>
        <v xml:space="preserve"> </v>
      </c>
      <c r="D79" s="1114"/>
      <c r="E79" s="1114"/>
      <c r="F79" s="1114"/>
      <c r="G79" s="1114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15" t="str">
        <f t="shared" si="9"/>
        <v xml:space="preserve"> </v>
      </c>
      <c r="R79" s="1115"/>
      <c r="S79" s="1115"/>
      <c r="T79" s="1115"/>
      <c r="U79" s="1116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3">
      <c r="B80" s="165">
        <v>73</v>
      </c>
      <c r="C80" s="1113" t="str">
        <f>IF(ISBLANK('MotorCusto (ORÇ)'!C80)," ",'MotorCusto (ORÇ)'!C80)</f>
        <v xml:space="preserve"> </v>
      </c>
      <c r="D80" s="1114"/>
      <c r="E80" s="1114"/>
      <c r="F80" s="1114"/>
      <c r="G80" s="1114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15" t="str">
        <f t="shared" si="9"/>
        <v xml:space="preserve"> </v>
      </c>
      <c r="R80" s="1115"/>
      <c r="S80" s="1115"/>
      <c r="T80" s="1115"/>
      <c r="U80" s="1116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3">
      <c r="B81" s="167">
        <v>74</v>
      </c>
      <c r="C81" s="1113" t="str">
        <f>IF(ISBLANK('MotorCusto (ORÇ)'!C81)," ",'MotorCusto (ORÇ)'!C81)</f>
        <v xml:space="preserve"> </v>
      </c>
      <c r="D81" s="1114"/>
      <c r="E81" s="1114"/>
      <c r="F81" s="1114"/>
      <c r="G81" s="1114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15" t="str">
        <f t="shared" si="9"/>
        <v xml:space="preserve"> </v>
      </c>
      <c r="R81" s="1115"/>
      <c r="S81" s="1115"/>
      <c r="T81" s="1115"/>
      <c r="U81" s="1116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3">
      <c r="B82" s="165">
        <v>75</v>
      </c>
      <c r="C82" s="1113" t="str">
        <f>IF(ISBLANK('MotorCusto (ORÇ)'!C82)," ",'MotorCusto (ORÇ)'!C82)</f>
        <v xml:space="preserve"> </v>
      </c>
      <c r="D82" s="1114"/>
      <c r="E82" s="1114"/>
      <c r="F82" s="1114"/>
      <c r="G82" s="1114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15" t="str">
        <f t="shared" si="9"/>
        <v xml:space="preserve"> </v>
      </c>
      <c r="R82" s="1115"/>
      <c r="S82" s="1115"/>
      <c r="T82" s="1115"/>
      <c r="U82" s="1116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3">
      <c r="B83" s="167">
        <v>76</v>
      </c>
      <c r="C83" s="1113" t="str">
        <f>IF(ISBLANK('MotorCusto (ORÇ)'!C83)," ",'MotorCusto (ORÇ)'!C83)</f>
        <v xml:space="preserve"> </v>
      </c>
      <c r="D83" s="1114"/>
      <c r="E83" s="1114"/>
      <c r="F83" s="1114"/>
      <c r="G83" s="1114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15" t="str">
        <f t="shared" si="9"/>
        <v xml:space="preserve"> </v>
      </c>
      <c r="R83" s="1115"/>
      <c r="S83" s="1115"/>
      <c r="T83" s="1115"/>
      <c r="U83" s="1116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3">
      <c r="B84" s="165">
        <v>77</v>
      </c>
      <c r="C84" s="1113" t="str">
        <f>IF(ISBLANK('MotorCusto (ORÇ)'!C84)," ",'MotorCusto (ORÇ)'!C84)</f>
        <v xml:space="preserve"> </v>
      </c>
      <c r="D84" s="1114"/>
      <c r="E84" s="1114"/>
      <c r="F84" s="1114"/>
      <c r="G84" s="1114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15" t="str">
        <f t="shared" si="9"/>
        <v xml:space="preserve"> </v>
      </c>
      <c r="R84" s="1115"/>
      <c r="S84" s="1115"/>
      <c r="T84" s="1115"/>
      <c r="U84" s="1116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3">
      <c r="B85" s="167">
        <v>78</v>
      </c>
      <c r="C85" s="1113" t="str">
        <f>IF(ISBLANK('MotorCusto (ORÇ)'!C85)," ",'MotorCusto (ORÇ)'!C85)</f>
        <v xml:space="preserve"> </v>
      </c>
      <c r="D85" s="1114"/>
      <c r="E85" s="1114"/>
      <c r="F85" s="1114"/>
      <c r="G85" s="1114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15" t="str">
        <f t="shared" si="9"/>
        <v xml:space="preserve"> </v>
      </c>
      <c r="R85" s="1115"/>
      <c r="S85" s="1115"/>
      <c r="T85" s="1115"/>
      <c r="U85" s="1116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3">
      <c r="B86" s="165">
        <v>79</v>
      </c>
      <c r="C86" s="1113" t="str">
        <f>IF(ISBLANK('MotorCusto (ORÇ)'!C86)," ",'MotorCusto (ORÇ)'!C86)</f>
        <v xml:space="preserve"> </v>
      </c>
      <c r="D86" s="1114"/>
      <c r="E86" s="1114"/>
      <c r="F86" s="1114"/>
      <c r="G86" s="1114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15" t="str">
        <f t="shared" si="9"/>
        <v xml:space="preserve"> </v>
      </c>
      <c r="R86" s="1115"/>
      <c r="S86" s="1115"/>
      <c r="T86" s="1115"/>
      <c r="U86" s="1116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3">
      <c r="B87" s="167">
        <v>80</v>
      </c>
      <c r="C87" s="1113" t="str">
        <f>IF(ISBLANK('MotorCusto (ORÇ)'!C87)," ",'MotorCusto (ORÇ)'!C87)</f>
        <v xml:space="preserve"> </v>
      </c>
      <c r="D87" s="1114"/>
      <c r="E87" s="1114"/>
      <c r="F87" s="1114"/>
      <c r="G87" s="1114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15" t="str">
        <f t="shared" si="9"/>
        <v xml:space="preserve"> </v>
      </c>
      <c r="R87" s="1115"/>
      <c r="S87" s="1115"/>
      <c r="T87" s="1115"/>
      <c r="U87" s="1116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3">
      <c r="B88" s="165">
        <v>81</v>
      </c>
      <c r="C88" s="1113" t="str">
        <f>IF(ISBLANK('MotorCusto (ORÇ)'!C88)," ",'MotorCusto (ORÇ)'!C88)</f>
        <v xml:space="preserve"> </v>
      </c>
      <c r="D88" s="1114"/>
      <c r="E88" s="1114"/>
      <c r="F88" s="1114"/>
      <c r="G88" s="1114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15" t="str">
        <f t="shared" si="9"/>
        <v xml:space="preserve"> </v>
      </c>
      <c r="R88" s="1115"/>
      <c r="S88" s="1115"/>
      <c r="T88" s="1115"/>
      <c r="U88" s="1116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3">
      <c r="B89" s="167">
        <v>82</v>
      </c>
      <c r="C89" s="1113" t="str">
        <f>IF(ISBLANK('MotorCusto (ORÇ)'!C89)," ",'MotorCusto (ORÇ)'!C89)</f>
        <v xml:space="preserve"> </v>
      </c>
      <c r="D89" s="1114"/>
      <c r="E89" s="1114"/>
      <c r="F89" s="1114"/>
      <c r="G89" s="1114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15" t="str">
        <f t="shared" si="9"/>
        <v xml:space="preserve"> </v>
      </c>
      <c r="R89" s="1115"/>
      <c r="S89" s="1115"/>
      <c r="T89" s="1115"/>
      <c r="U89" s="1116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3">
      <c r="B90" s="165">
        <v>83</v>
      </c>
      <c r="C90" s="1113" t="str">
        <f>IF(ISBLANK('MotorCusto (ORÇ)'!C90)," ",'MotorCusto (ORÇ)'!C90)</f>
        <v xml:space="preserve"> </v>
      </c>
      <c r="D90" s="1114"/>
      <c r="E90" s="1114"/>
      <c r="F90" s="1114"/>
      <c r="G90" s="1114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15" t="str">
        <f t="shared" si="9"/>
        <v xml:space="preserve"> </v>
      </c>
      <c r="R90" s="1115"/>
      <c r="S90" s="1115"/>
      <c r="T90" s="1115"/>
      <c r="U90" s="1116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3">
      <c r="B91" s="167">
        <v>84</v>
      </c>
      <c r="C91" s="1113" t="str">
        <f>IF(ISBLANK('MotorCusto (ORÇ)'!C91)," ",'MotorCusto (ORÇ)'!C91)</f>
        <v xml:space="preserve"> </v>
      </c>
      <c r="D91" s="1114"/>
      <c r="E91" s="1114"/>
      <c r="F91" s="1114"/>
      <c r="G91" s="1114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15" t="str">
        <f t="shared" si="9"/>
        <v xml:space="preserve"> </v>
      </c>
      <c r="R91" s="1115"/>
      <c r="S91" s="1115"/>
      <c r="T91" s="1115"/>
      <c r="U91" s="1116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3">
      <c r="B92" s="165">
        <v>85</v>
      </c>
      <c r="C92" s="1113" t="str">
        <f>IF(ISBLANK('MotorCusto (ORÇ)'!C92)," ",'MotorCusto (ORÇ)'!C92)</f>
        <v xml:space="preserve"> </v>
      </c>
      <c r="D92" s="1114"/>
      <c r="E92" s="1114"/>
      <c r="F92" s="1114"/>
      <c r="G92" s="1114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15" t="str">
        <f t="shared" si="9"/>
        <v xml:space="preserve"> </v>
      </c>
      <c r="R92" s="1115"/>
      <c r="S92" s="1115"/>
      <c r="T92" s="1115"/>
      <c r="U92" s="1116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3">
      <c r="B93" s="167">
        <v>86</v>
      </c>
      <c r="C93" s="1113" t="str">
        <f>IF(ISBLANK('MotorCusto (ORÇ)'!C93)," ",'MotorCusto (ORÇ)'!C93)</f>
        <v xml:space="preserve"> </v>
      </c>
      <c r="D93" s="1114"/>
      <c r="E93" s="1114"/>
      <c r="F93" s="1114"/>
      <c r="G93" s="1114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15" t="str">
        <f t="shared" si="9"/>
        <v xml:space="preserve"> </v>
      </c>
      <c r="R93" s="1115"/>
      <c r="S93" s="1115"/>
      <c r="T93" s="1115"/>
      <c r="U93" s="1116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3">
      <c r="B94" s="165">
        <v>87</v>
      </c>
      <c r="C94" s="1113" t="str">
        <f>IF(ISBLANK('MotorCusto (ORÇ)'!C94)," ",'MotorCusto (ORÇ)'!C94)</f>
        <v xml:space="preserve"> </v>
      </c>
      <c r="D94" s="1114"/>
      <c r="E94" s="1114"/>
      <c r="F94" s="1114"/>
      <c r="G94" s="1114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15" t="str">
        <f t="shared" si="9"/>
        <v xml:space="preserve"> </v>
      </c>
      <c r="R94" s="1115"/>
      <c r="S94" s="1115"/>
      <c r="T94" s="1115"/>
      <c r="U94" s="1116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3">
      <c r="B95" s="167">
        <v>88</v>
      </c>
      <c r="C95" s="1113" t="str">
        <f>IF(ISBLANK('MotorCusto (ORÇ)'!C95)," ",'MotorCusto (ORÇ)'!C95)</f>
        <v xml:space="preserve"> </v>
      </c>
      <c r="D95" s="1114"/>
      <c r="E95" s="1114"/>
      <c r="F95" s="1114"/>
      <c r="G95" s="1114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15" t="str">
        <f t="shared" si="9"/>
        <v xml:space="preserve"> </v>
      </c>
      <c r="R95" s="1115"/>
      <c r="S95" s="1115"/>
      <c r="T95" s="1115"/>
      <c r="U95" s="1116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3">
      <c r="B96" s="165">
        <v>89</v>
      </c>
      <c r="C96" s="1113" t="str">
        <f>IF(ISBLANK('MotorCusto (ORÇ)'!C96)," ",'MotorCusto (ORÇ)'!C96)</f>
        <v xml:space="preserve"> </v>
      </c>
      <c r="D96" s="1114"/>
      <c r="E96" s="1114"/>
      <c r="F96" s="1114"/>
      <c r="G96" s="1114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15" t="str">
        <f t="shared" si="9"/>
        <v xml:space="preserve"> </v>
      </c>
      <c r="R96" s="1115"/>
      <c r="S96" s="1115"/>
      <c r="T96" s="1115"/>
      <c r="U96" s="1116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3">
      <c r="B97" s="167">
        <v>90</v>
      </c>
      <c r="C97" s="1113" t="str">
        <f>IF(ISBLANK('MotorCusto (ORÇ)'!C97)," ",'MotorCusto (ORÇ)'!C97)</f>
        <v xml:space="preserve"> </v>
      </c>
      <c r="D97" s="1114"/>
      <c r="E97" s="1114"/>
      <c r="F97" s="1114"/>
      <c r="G97" s="1114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15" t="str">
        <f t="shared" si="9"/>
        <v xml:space="preserve"> </v>
      </c>
      <c r="R97" s="1115"/>
      <c r="S97" s="1115"/>
      <c r="T97" s="1115"/>
      <c r="U97" s="1116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3">
      <c r="B98" s="165">
        <v>91</v>
      </c>
      <c r="C98" s="1113" t="str">
        <f>IF(ISBLANK('MotorCusto (ORÇ)'!C98)," ",'MotorCusto (ORÇ)'!C98)</f>
        <v xml:space="preserve"> </v>
      </c>
      <c r="D98" s="1114"/>
      <c r="E98" s="1114"/>
      <c r="F98" s="1114"/>
      <c r="G98" s="1114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15" t="str">
        <f t="shared" si="9"/>
        <v xml:space="preserve"> </v>
      </c>
      <c r="R98" s="1115"/>
      <c r="S98" s="1115"/>
      <c r="T98" s="1115"/>
      <c r="U98" s="1116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3">
      <c r="B99" s="167">
        <v>92</v>
      </c>
      <c r="C99" s="1113" t="str">
        <f>IF(ISBLANK('MotorCusto (ORÇ)'!C99)," ",'MotorCusto (ORÇ)'!C99)</f>
        <v xml:space="preserve"> </v>
      </c>
      <c r="D99" s="1114"/>
      <c r="E99" s="1114"/>
      <c r="F99" s="1114"/>
      <c r="G99" s="1114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15" t="str">
        <f t="shared" si="9"/>
        <v xml:space="preserve"> </v>
      </c>
      <c r="R99" s="1115"/>
      <c r="S99" s="1115"/>
      <c r="T99" s="1115"/>
      <c r="U99" s="1116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3">
      <c r="B100" s="165">
        <v>93</v>
      </c>
      <c r="C100" s="1113" t="str">
        <f>IF(ISBLANK('MotorCusto (ORÇ)'!C100)," ",'MotorCusto (ORÇ)'!C100)</f>
        <v xml:space="preserve"> </v>
      </c>
      <c r="D100" s="1114"/>
      <c r="E100" s="1114"/>
      <c r="F100" s="1114"/>
      <c r="G100" s="1114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15" t="str">
        <f t="shared" si="9"/>
        <v xml:space="preserve"> </v>
      </c>
      <c r="R100" s="1115"/>
      <c r="S100" s="1115"/>
      <c r="T100" s="1115"/>
      <c r="U100" s="1116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3">
      <c r="B101" s="167">
        <v>94</v>
      </c>
      <c r="C101" s="1113" t="str">
        <f>IF(ISBLANK('MotorCusto (ORÇ)'!C101)," ",'MotorCusto (ORÇ)'!C101)</f>
        <v xml:space="preserve"> </v>
      </c>
      <c r="D101" s="1114"/>
      <c r="E101" s="1114"/>
      <c r="F101" s="1114"/>
      <c r="G101" s="1114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15" t="str">
        <f t="shared" si="9"/>
        <v xml:space="preserve"> </v>
      </c>
      <c r="R101" s="1115"/>
      <c r="S101" s="1115"/>
      <c r="T101" s="1115"/>
      <c r="U101" s="1116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3">
      <c r="B102" s="165">
        <v>95</v>
      </c>
      <c r="C102" s="1113" t="str">
        <f>IF(ISBLANK('MotorCusto (ORÇ)'!C102)," ",'MotorCusto (ORÇ)'!C102)</f>
        <v xml:space="preserve"> </v>
      </c>
      <c r="D102" s="1114"/>
      <c r="E102" s="1114"/>
      <c r="F102" s="1114"/>
      <c r="G102" s="1114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15" t="str">
        <f t="shared" si="9"/>
        <v xml:space="preserve"> </v>
      </c>
      <c r="R102" s="1115"/>
      <c r="S102" s="1115"/>
      <c r="T102" s="1115"/>
      <c r="U102" s="1116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3">
      <c r="B103" s="167">
        <v>96</v>
      </c>
      <c r="C103" s="1113" t="str">
        <f>IF(ISBLANK('MotorCusto (ORÇ)'!C103)," ",'MotorCusto (ORÇ)'!C103)</f>
        <v xml:space="preserve"> </v>
      </c>
      <c r="D103" s="1114"/>
      <c r="E103" s="1114"/>
      <c r="F103" s="1114"/>
      <c r="G103" s="1114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15" t="str">
        <f t="shared" si="9"/>
        <v xml:space="preserve"> </v>
      </c>
      <c r="R103" s="1115"/>
      <c r="S103" s="1115"/>
      <c r="T103" s="1115"/>
      <c r="U103" s="1116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3">
      <c r="B104" s="165">
        <v>97</v>
      </c>
      <c r="C104" s="1113" t="str">
        <f>IF(ISBLANK('MotorCusto (ORÇ)'!C104)," ",'MotorCusto (ORÇ)'!C104)</f>
        <v xml:space="preserve"> </v>
      </c>
      <c r="D104" s="1114"/>
      <c r="E104" s="1114"/>
      <c r="F104" s="1114"/>
      <c r="G104" s="1114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15" t="str">
        <f t="shared" si="9"/>
        <v xml:space="preserve"> </v>
      </c>
      <c r="R104" s="1115"/>
      <c r="S104" s="1115"/>
      <c r="T104" s="1115"/>
      <c r="U104" s="1116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3">
      <c r="B105" s="167">
        <v>98</v>
      </c>
      <c r="C105" s="1113" t="str">
        <f>IF(ISBLANK('MotorCusto (ORÇ)'!C105)," ",'MotorCusto (ORÇ)'!C105)</f>
        <v xml:space="preserve"> </v>
      </c>
      <c r="D105" s="1114"/>
      <c r="E105" s="1114"/>
      <c r="F105" s="1114"/>
      <c r="G105" s="1114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15" t="str">
        <f t="shared" si="9"/>
        <v xml:space="preserve"> </v>
      </c>
      <c r="R105" s="1115"/>
      <c r="S105" s="1115"/>
      <c r="T105" s="1115"/>
      <c r="U105" s="1116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3">
      <c r="B106" s="165">
        <v>99</v>
      </c>
      <c r="C106" s="1113" t="str">
        <f>IF(ISBLANK('MotorCusto (ORÇ)'!C106)," ",'MotorCusto (ORÇ)'!C106)</f>
        <v xml:space="preserve"> </v>
      </c>
      <c r="D106" s="1114"/>
      <c r="E106" s="1114"/>
      <c r="F106" s="1114"/>
      <c r="G106" s="1114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15" t="str">
        <f t="shared" si="9"/>
        <v xml:space="preserve"> </v>
      </c>
      <c r="R106" s="1115"/>
      <c r="S106" s="1115"/>
      <c r="T106" s="1115"/>
      <c r="U106" s="1116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3">
      <c r="B107" s="167">
        <v>100</v>
      </c>
      <c r="C107" s="1113" t="str">
        <f>IF(ISBLANK('MotorCusto (ORÇ)'!C107)," ",'MotorCusto (ORÇ)'!C107)</f>
        <v xml:space="preserve"> </v>
      </c>
      <c r="D107" s="1114"/>
      <c r="E107" s="1114"/>
      <c r="F107" s="1114"/>
      <c r="G107" s="1114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15" t="str">
        <f t="shared" si="9"/>
        <v xml:space="preserve"> </v>
      </c>
      <c r="R107" s="1115"/>
      <c r="S107" s="1115"/>
      <c r="T107" s="1115"/>
      <c r="U107" s="1116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3">
      <c r="B108" s="165"/>
      <c r="C108" s="1113" t="str">
        <f>IF(ISBLANK('MotorCusto (ORÇ)'!C108)," ",'MotorCusto (ORÇ)'!C108)</f>
        <v>Acessórios</v>
      </c>
      <c r="D108" s="1114"/>
      <c r="E108" s="1114"/>
      <c r="F108" s="1114"/>
      <c r="G108" s="1114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15" t="str">
        <f>IF(OR(C108=0,C108=""),"",C108)</f>
        <v>Acessórios</v>
      </c>
      <c r="R108" s="1115"/>
      <c r="S108" s="1115"/>
      <c r="T108" s="1115"/>
      <c r="U108" s="1116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5.6" x14ac:dyDescent="0.3">
      <c r="B109" s="321"/>
      <c r="C109" s="1122" t="s">
        <v>817</v>
      </c>
      <c r="D109" s="1122"/>
      <c r="E109" s="1122"/>
      <c r="F109" s="1122"/>
      <c r="G109" s="1122"/>
      <c r="H109" s="1122"/>
      <c r="I109" s="1122"/>
      <c r="J109" s="112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09" t="s">
        <v>823</v>
      </c>
      <c r="Q109" s="1110"/>
      <c r="R109" s="1110"/>
      <c r="S109" s="1110"/>
      <c r="T109" s="1110"/>
      <c r="U109" s="1110"/>
      <c r="V109" s="1111"/>
      <c r="W109" s="171" t="s">
        <v>825</v>
      </c>
      <c r="X109" s="172">
        <f>SUM(X8:X108)</f>
        <v>0</v>
      </c>
    </row>
    <row r="110" spans="2:25" ht="15.6" x14ac:dyDescent="0.3">
      <c r="B110" s="1100" t="s">
        <v>291</v>
      </c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  <c r="M110" s="1101"/>
      <c r="N110" s="1102"/>
      <c r="P110" s="1109" t="s">
        <v>824</v>
      </c>
      <c r="Q110" s="1110"/>
      <c r="R110" s="1110"/>
      <c r="S110" s="1110"/>
      <c r="T110" s="1110"/>
      <c r="U110" s="1110"/>
      <c r="V110" s="1111"/>
      <c r="W110" s="171" t="s">
        <v>826</v>
      </c>
      <c r="X110" s="172">
        <f>IFERROR(X109*($L$146/$K$146),0)</f>
        <v>0</v>
      </c>
    </row>
    <row r="111" spans="2:25" ht="18" customHeight="1" x14ac:dyDescent="0.3">
      <c r="B111" s="1108" t="s">
        <v>797</v>
      </c>
      <c r="C111" s="1105"/>
      <c r="D111" s="1105"/>
      <c r="E111" s="1105"/>
      <c r="F111" s="1105"/>
      <c r="G111" s="1105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12" t="s">
        <v>292</v>
      </c>
      <c r="D112" s="1112"/>
      <c r="E112" s="1112"/>
      <c r="F112" s="1112"/>
      <c r="G112" s="1112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24" t="s">
        <v>708</v>
      </c>
      <c r="U112" s="1125"/>
      <c r="V112" s="332">
        <f>IFERROR(SUM(Y8:Y108)/X109,0)</f>
        <v>0</v>
      </c>
    </row>
    <row r="113" spans="2:18" ht="15" customHeight="1" x14ac:dyDescent="0.35">
      <c r="B113" s="173"/>
      <c r="C113" s="1112" t="s">
        <v>176</v>
      </c>
      <c r="D113" s="1112"/>
      <c r="E113" s="1112"/>
      <c r="F113" s="1112"/>
      <c r="G113" s="1112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3">
      <c r="B114" s="316"/>
      <c r="C114" s="1091" t="s">
        <v>293</v>
      </c>
      <c r="D114" s="1091"/>
      <c r="E114" s="1091"/>
      <c r="F114" s="1091"/>
      <c r="G114" s="109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3">
      <c r="B115" s="165">
        <v>1</v>
      </c>
      <c r="C115" s="1113" t="str">
        <f>IF(ISBLANK('MotorCusto (ORÇ)'!C120)," ",'MotorCusto (ORÇ)'!C120)</f>
        <v xml:space="preserve"> </v>
      </c>
      <c r="D115" s="1114"/>
      <c r="E115" s="1114"/>
      <c r="F115" s="1114"/>
      <c r="G115" s="1114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3">
      <c r="B116" s="167">
        <v>2</v>
      </c>
      <c r="C116" s="1113" t="str">
        <f>IF(ISBLANK('MotorCusto (ORÇ)'!C121)," ",'MotorCusto (ORÇ)'!C121)</f>
        <v xml:space="preserve"> </v>
      </c>
      <c r="D116" s="1114"/>
      <c r="E116" s="1114"/>
      <c r="F116" s="1114"/>
      <c r="G116" s="1114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3">
      <c r="B117" s="165">
        <v>3</v>
      </c>
      <c r="C117" s="1113" t="str">
        <f>IF(ISBLANK('MotorCusto (ORÇ)'!C122)," ",'MotorCusto (ORÇ)'!C122)</f>
        <v xml:space="preserve"> </v>
      </c>
      <c r="D117" s="1114"/>
      <c r="E117" s="1114"/>
      <c r="F117" s="1114"/>
      <c r="G117" s="1114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3">
      <c r="B118" s="167">
        <v>4</v>
      </c>
      <c r="C118" s="1113" t="str">
        <f>IF(ISBLANK('MotorCusto (ORÇ)'!C123)," ",'MotorCusto (ORÇ)'!C123)</f>
        <v xml:space="preserve"> </v>
      </c>
      <c r="D118" s="1114"/>
      <c r="E118" s="1114"/>
      <c r="F118" s="1114"/>
      <c r="G118" s="1114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13" t="str">
        <f>IF(ISBLANK('MotorCusto (ORÇ)'!C124)," ",'MotorCusto (ORÇ)'!C124)</f>
        <v xml:space="preserve"> </v>
      </c>
      <c r="D119" s="1114"/>
      <c r="E119" s="1114"/>
      <c r="F119" s="1114"/>
      <c r="G119" s="1114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3">
      <c r="B120" s="173"/>
      <c r="C120" s="1120" t="s">
        <v>724</v>
      </c>
      <c r="D120" s="1120"/>
      <c r="E120" s="1120"/>
      <c r="F120" s="1120"/>
      <c r="G120" s="1120"/>
      <c r="H120" s="1120"/>
      <c r="I120" s="1120"/>
      <c r="J120" s="112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3">
      <c r="B121" s="321"/>
      <c r="C121" s="1122" t="s">
        <v>725</v>
      </c>
      <c r="D121" s="1122"/>
      <c r="E121" s="1122"/>
      <c r="F121" s="1122"/>
      <c r="G121" s="1122"/>
      <c r="H121" s="1122"/>
      <c r="I121" s="1122"/>
      <c r="J121" s="112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3">
      <c r="B122" s="1100" t="s">
        <v>299</v>
      </c>
      <c r="C122" s="1101"/>
      <c r="D122" s="1101"/>
      <c r="E122" s="1101"/>
      <c r="F122" s="1101"/>
      <c r="G122" s="1101"/>
      <c r="H122" s="1101"/>
      <c r="I122" s="1101"/>
      <c r="J122" s="1101"/>
      <c r="K122" s="1101"/>
      <c r="L122" s="1101"/>
      <c r="M122" s="1101"/>
      <c r="N122" s="1102"/>
    </row>
    <row r="123" spans="2:18" ht="15" customHeight="1" x14ac:dyDescent="0.3">
      <c r="B123" s="1108" t="s">
        <v>797</v>
      </c>
      <c r="C123" s="1105"/>
      <c r="D123" s="1105"/>
      <c r="E123" s="1105"/>
      <c r="F123" s="1105"/>
      <c r="G123" s="1105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3">
      <c r="B124" s="173"/>
      <c r="C124" s="1112" t="s">
        <v>9</v>
      </c>
      <c r="D124" s="1112"/>
      <c r="E124" s="1112"/>
      <c r="F124" s="1112"/>
      <c r="G124" s="1112"/>
      <c r="H124" s="1112"/>
      <c r="I124" s="1112"/>
      <c r="J124" s="1119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3">
      <c r="B125" s="316"/>
      <c r="C125" s="1105" t="s">
        <v>178</v>
      </c>
      <c r="D125" s="1105"/>
      <c r="E125" s="1105"/>
      <c r="F125" s="1105"/>
      <c r="G125" s="1105"/>
      <c r="H125" s="1106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3">
      <c r="B126" s="178">
        <v>1</v>
      </c>
      <c r="C126" s="1112" t="str">
        <f>IF(ISBLANK('MotorCusto (ORÇ)'!C136)," ",'MotorCusto (ORÇ)'!C136)</f>
        <v xml:space="preserve"> </v>
      </c>
      <c r="D126" s="1112"/>
      <c r="E126" s="1112"/>
      <c r="F126" s="1112"/>
      <c r="G126" s="1112"/>
      <c r="H126" s="1119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12" t="str">
        <f>IF(ISBLANK('MotorCusto (ORÇ)'!C137)," ",'MotorCusto (ORÇ)'!C137)</f>
        <v xml:space="preserve"> </v>
      </c>
      <c r="D127" s="1112"/>
      <c r="E127" s="1112"/>
      <c r="F127" s="1112"/>
      <c r="G127" s="1112"/>
      <c r="H127" s="1119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3">
      <c r="B128" s="178">
        <v>3</v>
      </c>
      <c r="C128" s="1112" t="str">
        <f>IF(ISBLANK('MotorCusto (ORÇ)'!C138)," ",'MotorCusto (ORÇ)'!C138)</f>
        <v xml:space="preserve"> </v>
      </c>
      <c r="D128" s="1112"/>
      <c r="E128" s="1112"/>
      <c r="F128" s="1112"/>
      <c r="G128" s="1112"/>
      <c r="H128" s="1119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3">
      <c r="B129" s="173"/>
      <c r="C129" s="1120" t="s">
        <v>818</v>
      </c>
      <c r="D129" s="1120"/>
      <c r="E129" s="1120"/>
      <c r="F129" s="1120"/>
      <c r="G129" s="1120"/>
      <c r="H129" s="1120"/>
      <c r="I129" s="1120"/>
      <c r="J129" s="112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3">
      <c r="B130" s="321"/>
      <c r="C130" s="1122" t="s">
        <v>726</v>
      </c>
      <c r="D130" s="1122"/>
      <c r="E130" s="1122"/>
      <c r="F130" s="1122"/>
      <c r="G130" s="1122"/>
      <c r="H130" s="1122"/>
      <c r="I130" s="1122"/>
      <c r="J130" s="112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17" t="s">
        <v>727</v>
      </c>
      <c r="D131" s="1117"/>
      <c r="E131" s="1117"/>
      <c r="F131" s="1117"/>
      <c r="G131" s="1117"/>
      <c r="H131" s="1117"/>
      <c r="I131" s="1117"/>
      <c r="J131" s="111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098" t="s">
        <v>706</v>
      </c>
      <c r="C132" s="1099"/>
      <c r="D132" s="1099"/>
      <c r="E132" s="1099"/>
      <c r="F132" s="1099"/>
      <c r="G132" s="1099"/>
      <c r="H132" s="1099"/>
      <c r="I132" s="1099"/>
      <c r="J132" s="1099"/>
      <c r="K132" s="1099"/>
      <c r="L132" s="1099"/>
      <c r="M132" s="1099"/>
      <c r="N132" s="1107"/>
    </row>
    <row r="133" spans="2:16" x14ac:dyDescent="0.3">
      <c r="B133" s="1108" t="s">
        <v>797</v>
      </c>
      <c r="C133" s="1105"/>
      <c r="D133" s="1105"/>
      <c r="E133" s="1105"/>
      <c r="F133" s="1105"/>
      <c r="G133" s="1105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12" t="s">
        <v>303</v>
      </c>
      <c r="D134" s="1112"/>
      <c r="E134" s="1112"/>
      <c r="F134" s="1112"/>
      <c r="G134" s="1112"/>
      <c r="H134" s="1112"/>
      <c r="I134" s="1112"/>
      <c r="J134" s="1119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12" t="s">
        <v>12</v>
      </c>
      <c r="D135" s="1112"/>
      <c r="E135" s="1112"/>
      <c r="F135" s="1112"/>
      <c r="G135" s="1112"/>
      <c r="H135" s="1112"/>
      <c r="I135" s="1112"/>
      <c r="J135" s="1119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12" t="s">
        <v>175</v>
      </c>
      <c r="D136" s="1112"/>
      <c r="E136" s="1112"/>
      <c r="F136" s="1112"/>
      <c r="G136" s="1112"/>
      <c r="H136" s="1112"/>
      <c r="I136" s="1112"/>
      <c r="J136" s="1119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3">
      <c r="B137" s="173"/>
      <c r="C137" s="1112" t="s">
        <v>304</v>
      </c>
      <c r="D137" s="1112"/>
      <c r="E137" s="1112"/>
      <c r="F137" s="1112"/>
      <c r="G137" s="1112"/>
      <c r="H137" s="1112"/>
      <c r="I137" s="1112"/>
      <c r="J137" s="1119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3">
      <c r="B138" s="173"/>
      <c r="C138" s="1112" t="s">
        <v>305</v>
      </c>
      <c r="D138" s="1112"/>
      <c r="E138" s="1112"/>
      <c r="F138" s="1112"/>
      <c r="G138" s="1112"/>
      <c r="H138" s="1112"/>
      <c r="I138" s="1112"/>
      <c r="J138" s="1119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3">
      <c r="B139" s="173"/>
      <c r="C139" s="1112" t="s">
        <v>306</v>
      </c>
      <c r="D139" s="1112"/>
      <c r="E139" s="1112"/>
      <c r="F139" s="1112"/>
      <c r="G139" s="1112"/>
      <c r="H139" s="1112"/>
      <c r="I139" s="1112"/>
      <c r="J139" s="1119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3">
      <c r="B140" s="1108" t="s">
        <v>15</v>
      </c>
      <c r="C140" s="1105"/>
      <c r="D140" s="1105"/>
      <c r="E140" s="1105"/>
      <c r="F140" s="1105"/>
      <c r="G140" s="1105"/>
      <c r="H140" s="1106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12" t="str">
        <f>IF(ISBLANK('MotorCusto (ORÇ)'!C150)," ",'MotorCusto (ORÇ)'!C150)</f>
        <v xml:space="preserve"> </v>
      </c>
      <c r="D141" s="1112"/>
      <c r="E141" s="1112"/>
      <c r="F141" s="1112"/>
      <c r="G141" s="1112"/>
      <c r="H141" s="1119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3">
      <c r="B142" s="178">
        <v>2</v>
      </c>
      <c r="C142" s="1112" t="str">
        <f>IF(ISBLANK('MotorCusto (ORÇ)'!C151)," ",'MotorCusto (ORÇ)'!C151)</f>
        <v xml:space="preserve"> </v>
      </c>
      <c r="D142" s="1112"/>
      <c r="E142" s="1112"/>
      <c r="F142" s="1112"/>
      <c r="G142" s="1112"/>
      <c r="H142" s="1119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3">
      <c r="B143" s="178">
        <v>3</v>
      </c>
      <c r="C143" s="1112" t="str">
        <f>IF(ISBLANK('MotorCusto (ORÇ)'!C152)," ",'MotorCusto (ORÇ)'!C152)</f>
        <v xml:space="preserve"> </v>
      </c>
      <c r="D143" s="1112"/>
      <c r="E143" s="1112"/>
      <c r="F143" s="1112"/>
      <c r="G143" s="1112"/>
      <c r="H143" s="1119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3">
      <c r="B144" s="173"/>
      <c r="C144" s="1120" t="s">
        <v>821</v>
      </c>
      <c r="D144" s="1120"/>
      <c r="E144" s="1120"/>
      <c r="F144" s="1120"/>
      <c r="G144" s="1120"/>
      <c r="H144" s="1120"/>
      <c r="I144" s="1120"/>
      <c r="J144" s="112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3">
      <c r="B145" s="325"/>
      <c r="C145" s="1117" t="s">
        <v>728</v>
      </c>
      <c r="D145" s="1117"/>
      <c r="E145" s="1117"/>
      <c r="F145" s="1117"/>
      <c r="G145" s="1117"/>
      <c r="H145" s="1117"/>
      <c r="I145" s="1117"/>
      <c r="J145" s="111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3">
      <c r="B146" s="179"/>
      <c r="C146" s="1038" t="s">
        <v>822</v>
      </c>
      <c r="D146" s="1038"/>
      <c r="E146" s="1038"/>
      <c r="F146" s="1038"/>
      <c r="G146" s="1038"/>
      <c r="H146" s="1038"/>
      <c r="I146" s="1038"/>
      <c r="J146" s="1039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3">
      <c r="I147" s="390"/>
      <c r="K147" s="391"/>
    </row>
  </sheetData>
  <sheetProtection sheet="1" objects="1" scenarios="1"/>
  <mergeCells count="253">
    <mergeCell ref="C134:J134"/>
    <mergeCell ref="C135:J135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19:G119"/>
    <mergeCell ref="C121:J121"/>
    <mergeCell ref="B122:N122"/>
    <mergeCell ref="B123:G123"/>
    <mergeCell ref="C124:J124"/>
    <mergeCell ref="C144:J144"/>
    <mergeCell ref="C141:H141"/>
    <mergeCell ref="C142:H142"/>
    <mergeCell ref="C143:H143"/>
    <mergeCell ref="C131:J131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P109:V109"/>
    <mergeCell ref="B110:N110"/>
    <mergeCell ref="P110:V110"/>
    <mergeCell ref="B111:G111"/>
    <mergeCell ref="C112:G112"/>
    <mergeCell ref="T112:U11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C55:G55"/>
    <mergeCell ref="C56:G56"/>
    <mergeCell ref="C57:G57"/>
    <mergeCell ref="C58:G58"/>
    <mergeCell ref="C59:G59"/>
    <mergeCell ref="C60:G60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47:G47"/>
    <mergeCell ref="C48:G48"/>
    <mergeCell ref="C49:G49"/>
    <mergeCell ref="C98:G98"/>
    <mergeCell ref="Q98:U98"/>
    <mergeCell ref="C99:G99"/>
    <mergeCell ref="Q99:U99"/>
    <mergeCell ref="C52:G52"/>
    <mergeCell ref="C53:G53"/>
    <mergeCell ref="C54:G54"/>
    <mergeCell ref="C42:G42"/>
    <mergeCell ref="Q42:U42"/>
    <mergeCell ref="C43:G43"/>
    <mergeCell ref="Q43:U43"/>
    <mergeCell ref="C44:G44"/>
    <mergeCell ref="Q44:U44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C62:G62"/>
    <mergeCell ref="C63:G63"/>
    <mergeCell ref="C64:G64"/>
    <mergeCell ref="C65:G65"/>
    <mergeCell ref="C66:G66"/>
    <mergeCell ref="C67:G67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Q61:U61"/>
    <mergeCell ref="Q62:U62"/>
    <mergeCell ref="C80:G80"/>
    <mergeCell ref="C81:G81"/>
    <mergeCell ref="C82:G82"/>
    <mergeCell ref="C83:G83"/>
    <mergeCell ref="C76:G76"/>
    <mergeCell ref="C77:G77"/>
    <mergeCell ref="C78:G78"/>
    <mergeCell ref="C79:G79"/>
    <mergeCell ref="Q55:U55"/>
    <mergeCell ref="Q56:U56"/>
    <mergeCell ref="Q57:U57"/>
    <mergeCell ref="Q58:U58"/>
    <mergeCell ref="Q59:U59"/>
    <mergeCell ref="Q60:U60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C89:G89"/>
    <mergeCell ref="C90:G90"/>
    <mergeCell ref="C91:G91"/>
    <mergeCell ref="C92:G92"/>
    <mergeCell ref="C93:G93"/>
    <mergeCell ref="C94:G94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63:U63"/>
    <mergeCell ref="Q64:U64"/>
    <mergeCell ref="Q65:U65"/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84:U84"/>
    <mergeCell ref="Q85:U85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9310-812A-474C-BC51-BF2A7E95C7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0.5546875" style="393" customWidth="1"/>
    <col min="4" max="4" width="17.1093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57" width="11.5546875" style="393" customWidth="1"/>
    <col min="58" max="16384" width="9.109375" style="393"/>
  </cols>
  <sheetData>
    <row r="2" spans="2:57" ht="22.5" customHeight="1" x14ac:dyDescent="0.25">
      <c r="B2" s="1126" t="s">
        <v>789</v>
      </c>
      <c r="C2" s="1126"/>
      <c r="D2" s="1126"/>
      <c r="E2" s="1126"/>
      <c r="F2" s="1126"/>
      <c r="G2" s="1126"/>
    </row>
    <row r="3" spans="2:57" x14ac:dyDescent="0.25">
      <c r="B3" s="1098" t="s">
        <v>681</v>
      </c>
      <c r="C3" s="1099"/>
      <c r="D3" s="1099"/>
      <c r="E3" s="1099"/>
      <c r="F3" s="1099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5">
      <c r="B4" s="1098" t="s">
        <v>861</v>
      </c>
      <c r="C4" s="1099"/>
      <c r="D4" s="1099"/>
      <c r="E4" s="1099"/>
      <c r="F4" s="1099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5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5.6" x14ac:dyDescent="0.25">
      <c r="B7" s="1129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5.6" x14ac:dyDescent="0.25">
      <c r="B8" s="1131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5.6" x14ac:dyDescent="0.25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5">
      <c r="B12" s="1129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5">
      <c r="B13" s="113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5.6" x14ac:dyDescent="0.25">
      <c r="B14" s="113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5">
      <c r="B15" s="112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3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5">
      <c r="B17" s="113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5.6" x14ac:dyDescent="0.25">
      <c r="B18" s="1130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131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5">
      <c r="B23" s="1098" t="s">
        <v>863</v>
      </c>
      <c r="C23" s="1099"/>
      <c r="D23" s="1099"/>
      <c r="E23" s="1099"/>
      <c r="F23" s="110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5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5.6" x14ac:dyDescent="0.25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5.6" x14ac:dyDescent="0.25">
      <c r="B26" s="1129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5.6" x14ac:dyDescent="0.25">
      <c r="B27" s="1131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5.6" x14ac:dyDescent="0.25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5.6" x14ac:dyDescent="0.25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5.6" x14ac:dyDescent="0.25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5.6" x14ac:dyDescent="0.25">
      <c r="B31" s="1129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5">
      <c r="B32" s="1130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5">
      <c r="B33" s="113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5.6" x14ac:dyDescent="0.25">
      <c r="B34" s="113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5">
      <c r="B35" s="1129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5">
      <c r="B36" s="113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5">
      <c r="B37" s="113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5.6" x14ac:dyDescent="0.25">
      <c r="B38" s="1131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5.6" x14ac:dyDescent="0.25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5.6" x14ac:dyDescent="0.25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5.6" x14ac:dyDescent="0.25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5">
      <c r="B43" s="1133" t="s">
        <v>866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5.6" x14ac:dyDescent="0.25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5</v>
      </c>
      <c r="C46" s="209" t="s">
        <v>397</v>
      </c>
      <c r="D46" s="210">
        <f>CED</f>
        <v>2277.1639023839998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5.6" x14ac:dyDescent="0.25">
      <c r="B48" s="181">
        <f>B47+1</f>
        <v>7</v>
      </c>
      <c r="C48" s="209" t="s">
        <v>400</v>
      </c>
      <c r="D48" s="210">
        <f>CEE</f>
        <v>845.27153232180933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5.6" x14ac:dyDescent="0.25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5.6" x14ac:dyDescent="0.35">
      <c r="E51" s="174" t="s">
        <v>455</v>
      </c>
      <c r="F51" s="175"/>
      <c r="G51" s="176">
        <f>RCB!G7</f>
        <v>0</v>
      </c>
    </row>
    <row r="52" spans="2:57" ht="15.6" x14ac:dyDescent="0.35">
      <c r="E52" s="174" t="s">
        <v>296</v>
      </c>
      <c r="F52" s="175"/>
      <c r="G52" s="176">
        <f>RCB!J7</f>
        <v>0</v>
      </c>
    </row>
    <row r="53" spans="2:57" x14ac:dyDescent="0.25">
      <c r="E53" s="393"/>
      <c r="F53" s="393"/>
    </row>
    <row r="54" spans="2:57" x14ac:dyDescent="0.25">
      <c r="H54" s="396"/>
      <c r="I54" s="396"/>
    </row>
    <row r="55" spans="2:57" x14ac:dyDescent="0.25">
      <c r="B55" s="1132" t="s">
        <v>782</v>
      </c>
      <c r="C55" s="1132"/>
      <c r="D55" s="1132"/>
      <c r="E55" s="1132"/>
      <c r="F55" s="113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5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5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5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5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5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5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5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5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5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BF0B5-CC9B-4DB2-9543-8AAA4ACBB785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17" t="s">
        <v>961</v>
      </c>
      <c r="E2" s="1017"/>
      <c r="F2" s="1017"/>
      <c r="G2" s="1017"/>
      <c r="H2" s="1017"/>
      <c r="I2" s="1017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s="379" customFormat="1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40" t="s">
        <v>692</v>
      </c>
      <c r="C5" s="1141"/>
      <c r="D5" s="1141"/>
      <c r="E5" s="1141"/>
      <c r="F5" s="1141"/>
      <c r="G5" s="1141"/>
      <c r="H5" s="1141"/>
      <c r="I5" s="1141"/>
      <c r="J5" s="1141"/>
      <c r="K5" s="667"/>
      <c r="L5" s="667"/>
      <c r="M5" s="668"/>
      <c r="N5" s="667"/>
      <c r="O5" s="667"/>
      <c r="P5" s="668"/>
    </row>
    <row r="6" spans="2:16" ht="14.4" x14ac:dyDescent="0.3">
      <c r="B6" s="1142" t="s">
        <v>282</v>
      </c>
      <c r="C6" s="1143"/>
      <c r="D6" s="1143"/>
      <c r="E6" s="1143"/>
      <c r="F6" s="1143"/>
      <c r="G6" s="1143"/>
      <c r="H6" s="1143"/>
      <c r="I6" s="1143"/>
      <c r="J6" s="1144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3">
      <c r="B7" s="1145" t="s">
        <v>283</v>
      </c>
      <c r="C7" s="1145"/>
      <c r="D7" s="1145"/>
      <c r="E7" s="1146"/>
      <c r="F7" s="1146"/>
      <c r="G7" s="1146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3">
      <c r="B8" s="671">
        <v>1</v>
      </c>
      <c r="C8" s="1088"/>
      <c r="D8" s="1089"/>
      <c r="E8" s="1089"/>
      <c r="F8" s="1089"/>
      <c r="G8" s="1089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088"/>
      <c r="D9" s="1089"/>
      <c r="E9" s="1089"/>
      <c r="F9" s="1089"/>
      <c r="G9" s="1089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088"/>
      <c r="D10" s="1089"/>
      <c r="E10" s="1089"/>
      <c r="F10" s="1089"/>
      <c r="G10" s="1089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088"/>
      <c r="D11" s="1089"/>
      <c r="E11" s="1089"/>
      <c r="F11" s="1089"/>
      <c r="G11" s="1089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088"/>
      <c r="D12" s="1089"/>
      <c r="E12" s="1089"/>
      <c r="F12" s="1089"/>
      <c r="G12" s="1089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088"/>
      <c r="D13" s="1089"/>
      <c r="E13" s="1089"/>
      <c r="F13" s="1089"/>
      <c r="G13" s="1089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088"/>
      <c r="D14" s="1089"/>
      <c r="E14" s="1089"/>
      <c r="F14" s="1089"/>
      <c r="G14" s="1089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088"/>
      <c r="D15" s="1089"/>
      <c r="E15" s="1089"/>
      <c r="F15" s="1089"/>
      <c r="G15" s="1089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088"/>
      <c r="D16" s="1089"/>
      <c r="E16" s="1089"/>
      <c r="F16" s="1089"/>
      <c r="G16" s="1089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088"/>
      <c r="D17" s="1089"/>
      <c r="E17" s="1089"/>
      <c r="F17" s="1089"/>
      <c r="G17" s="1089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088"/>
      <c r="D18" s="1089"/>
      <c r="E18" s="1089"/>
      <c r="F18" s="1089"/>
      <c r="G18" s="1089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088"/>
      <c r="D19" s="1089"/>
      <c r="E19" s="1089"/>
      <c r="F19" s="1089"/>
      <c r="G19" s="1089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088"/>
      <c r="D20" s="1089"/>
      <c r="E20" s="1089"/>
      <c r="F20" s="1089"/>
      <c r="G20" s="1089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088"/>
      <c r="D21" s="1089"/>
      <c r="E21" s="1089"/>
      <c r="F21" s="1089"/>
      <c r="G21" s="1089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088"/>
      <c r="D22" s="1089"/>
      <c r="E22" s="1089"/>
      <c r="F22" s="1089"/>
      <c r="G22" s="1089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088"/>
      <c r="D23" s="1089"/>
      <c r="E23" s="1089"/>
      <c r="F23" s="1089"/>
      <c r="G23" s="1089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088"/>
      <c r="D24" s="1089"/>
      <c r="E24" s="1089"/>
      <c r="F24" s="1089"/>
      <c r="G24" s="1089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088"/>
      <c r="D25" s="1089"/>
      <c r="E25" s="1089"/>
      <c r="F25" s="1089"/>
      <c r="G25" s="1089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088"/>
      <c r="D26" s="1089"/>
      <c r="E26" s="1089"/>
      <c r="F26" s="1089"/>
      <c r="G26" s="1089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088"/>
      <c r="D27" s="1089"/>
      <c r="E27" s="1089"/>
      <c r="F27" s="1089"/>
      <c r="G27" s="1089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088"/>
      <c r="D28" s="1089"/>
      <c r="E28" s="1089"/>
      <c r="F28" s="1089"/>
      <c r="G28" s="1089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088"/>
      <c r="D29" s="1089"/>
      <c r="E29" s="1089"/>
      <c r="F29" s="1089"/>
      <c r="G29" s="1089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088"/>
      <c r="D30" s="1089"/>
      <c r="E30" s="1089"/>
      <c r="F30" s="1089"/>
      <c r="G30" s="1089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088"/>
      <c r="D31" s="1089"/>
      <c r="E31" s="1089"/>
      <c r="F31" s="1089"/>
      <c r="G31" s="1089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088"/>
      <c r="D32" s="1089"/>
      <c r="E32" s="1089"/>
      <c r="F32" s="1089"/>
      <c r="G32" s="1089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088"/>
      <c r="D33" s="1089"/>
      <c r="E33" s="1089"/>
      <c r="F33" s="1089"/>
      <c r="G33" s="1089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088"/>
      <c r="D34" s="1089"/>
      <c r="E34" s="1089"/>
      <c r="F34" s="1089"/>
      <c r="G34" s="1089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088"/>
      <c r="D35" s="1089"/>
      <c r="E35" s="1089"/>
      <c r="F35" s="1089"/>
      <c r="G35" s="1089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088"/>
      <c r="D36" s="1089"/>
      <c r="E36" s="1089"/>
      <c r="F36" s="1089"/>
      <c r="G36" s="1089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088"/>
      <c r="D37" s="1089"/>
      <c r="E37" s="1089"/>
      <c r="F37" s="1089"/>
      <c r="G37" s="1089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088"/>
      <c r="D38" s="1089"/>
      <c r="E38" s="1089"/>
      <c r="F38" s="1089"/>
      <c r="G38" s="1089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088"/>
      <c r="D39" s="1089"/>
      <c r="E39" s="1089"/>
      <c r="F39" s="1089"/>
      <c r="G39" s="1089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088"/>
      <c r="D40" s="1089"/>
      <c r="E40" s="1089"/>
      <c r="F40" s="1089"/>
      <c r="G40" s="1089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088"/>
      <c r="D41" s="1089"/>
      <c r="E41" s="1089"/>
      <c r="F41" s="1089"/>
      <c r="G41" s="1089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088"/>
      <c r="D42" s="1089"/>
      <c r="E42" s="1089"/>
      <c r="F42" s="1089"/>
      <c r="G42" s="1089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088"/>
      <c r="D43" s="1089"/>
      <c r="E43" s="1089"/>
      <c r="F43" s="1089"/>
      <c r="G43" s="1089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088"/>
      <c r="D44" s="1089"/>
      <c r="E44" s="1089"/>
      <c r="F44" s="1089"/>
      <c r="G44" s="1089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088"/>
      <c r="D45" s="1089"/>
      <c r="E45" s="1089"/>
      <c r="F45" s="1089"/>
      <c r="G45" s="1089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088"/>
      <c r="D46" s="1089"/>
      <c r="E46" s="1089"/>
      <c r="F46" s="1089"/>
      <c r="G46" s="1089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088"/>
      <c r="D47" s="1089"/>
      <c r="E47" s="1089"/>
      <c r="F47" s="1089"/>
      <c r="G47" s="1089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093" t="s">
        <v>288</v>
      </c>
      <c r="D48" s="1094"/>
      <c r="E48" s="1094"/>
      <c r="F48" s="1094"/>
      <c r="G48" s="1094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5">
      <c r="B49" s="674"/>
      <c r="C49" s="1135" t="s">
        <v>926</v>
      </c>
      <c r="D49" s="1135"/>
      <c r="E49" s="1135"/>
      <c r="F49" s="1135"/>
      <c r="G49" s="1135"/>
      <c r="H49" s="1135"/>
      <c r="I49" s="1135"/>
      <c r="J49" s="113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5">
      <c r="B50" s="1149" t="s">
        <v>916</v>
      </c>
      <c r="C50" s="1150"/>
      <c r="D50" s="1150"/>
      <c r="E50" s="1150"/>
      <c r="F50" s="1150"/>
      <c r="G50" s="1150"/>
      <c r="H50" s="1150"/>
      <c r="I50" s="1150"/>
      <c r="J50" s="1151"/>
      <c r="K50" s="693"/>
      <c r="L50" s="493"/>
      <c r="M50" s="493"/>
      <c r="N50" s="493"/>
      <c r="O50" s="493"/>
      <c r="P50" s="493"/>
    </row>
    <row r="51" spans="2:16" s="676" customFormat="1" ht="15" customHeight="1" x14ac:dyDescent="0.25">
      <c r="B51" s="1149" t="s">
        <v>917</v>
      </c>
      <c r="C51" s="1150"/>
      <c r="D51" s="1150"/>
      <c r="E51" s="1150"/>
      <c r="F51" s="1150"/>
      <c r="G51" s="1150"/>
      <c r="H51" s="1150"/>
      <c r="I51" s="1150"/>
      <c r="J51" s="1151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1149" t="s">
        <v>918</v>
      </c>
      <c r="C52" s="1150"/>
      <c r="D52" s="1150"/>
      <c r="E52" s="1150"/>
      <c r="F52" s="1150"/>
      <c r="G52" s="1150"/>
      <c r="H52" s="1150"/>
      <c r="I52" s="1150"/>
      <c r="J52" s="1151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1149" t="s">
        <v>919</v>
      </c>
      <c r="C53" s="1150"/>
      <c r="D53" s="1150"/>
      <c r="E53" s="1150"/>
      <c r="F53" s="1150"/>
      <c r="G53" s="1150"/>
      <c r="H53" s="1150"/>
      <c r="I53" s="1150"/>
      <c r="J53" s="1151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1149" t="s">
        <v>920</v>
      </c>
      <c r="C54" s="1150"/>
      <c r="D54" s="1150"/>
      <c r="E54" s="1150"/>
      <c r="F54" s="1150"/>
      <c r="G54" s="1150"/>
      <c r="H54" s="1150"/>
      <c r="I54" s="1150"/>
      <c r="J54" s="1151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1149" t="s">
        <v>921</v>
      </c>
      <c r="C55" s="1150"/>
      <c r="D55" s="1150"/>
      <c r="E55" s="1150"/>
      <c r="F55" s="1150"/>
      <c r="G55" s="1150"/>
      <c r="H55" s="1150"/>
      <c r="I55" s="1150"/>
      <c r="J55" s="1151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1149" t="s">
        <v>922</v>
      </c>
      <c r="C56" s="1150"/>
      <c r="D56" s="1150"/>
      <c r="E56" s="1150"/>
      <c r="F56" s="1150"/>
      <c r="G56" s="1150"/>
      <c r="H56" s="1150"/>
      <c r="I56" s="1150"/>
      <c r="J56" s="1151"/>
      <c r="K56" s="683"/>
      <c r="L56" s="497"/>
      <c r="M56" s="497"/>
      <c r="N56" s="497"/>
      <c r="O56" s="497"/>
      <c r="P56" s="497"/>
    </row>
    <row r="57" spans="2:16" s="677" customFormat="1" ht="15" customHeight="1" x14ac:dyDescent="0.25">
      <c r="B57" s="1136" t="s">
        <v>923</v>
      </c>
      <c r="C57" s="1137"/>
      <c r="D57" s="1137"/>
      <c r="E57" s="1137"/>
      <c r="F57" s="1137"/>
      <c r="G57" s="1137"/>
      <c r="H57" s="1137"/>
      <c r="I57" s="1137"/>
      <c r="J57" s="1138"/>
      <c r="K57" s="1134" t="s">
        <v>913</v>
      </c>
      <c r="L57" s="1134"/>
      <c r="M57" s="1134"/>
      <c r="N57" s="1134" t="s">
        <v>913</v>
      </c>
      <c r="O57" s="1134"/>
      <c r="P57" s="1134"/>
    </row>
    <row r="58" spans="2:16" ht="14.4" x14ac:dyDescent="0.3">
      <c r="B58" s="1142" t="s">
        <v>291</v>
      </c>
      <c r="C58" s="1143"/>
      <c r="D58" s="1143"/>
      <c r="E58" s="1143"/>
      <c r="F58" s="1143"/>
      <c r="G58" s="1143"/>
      <c r="H58" s="1143"/>
      <c r="I58" s="1143"/>
      <c r="J58" s="1144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678"/>
      <c r="C59" s="1147" t="s">
        <v>293</v>
      </c>
      <c r="D59" s="1147"/>
      <c r="E59" s="1147"/>
      <c r="F59" s="1147"/>
      <c r="G59" s="114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671">
        <v>1</v>
      </c>
      <c r="C60" s="1090"/>
      <c r="D60" s="1090"/>
      <c r="E60" s="1090"/>
      <c r="F60" s="1090"/>
      <c r="G60" s="1088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090"/>
      <c r="D61" s="1090"/>
      <c r="E61" s="1090"/>
      <c r="F61" s="1090"/>
      <c r="G61" s="1088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090"/>
      <c r="D62" s="1090"/>
      <c r="E62" s="1090"/>
      <c r="F62" s="1090"/>
      <c r="G62" s="1088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090"/>
      <c r="D63" s="1090"/>
      <c r="E63" s="1090"/>
      <c r="F63" s="1090"/>
      <c r="G63" s="1088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090"/>
      <c r="D64" s="1090"/>
      <c r="E64" s="1090"/>
      <c r="F64" s="1090"/>
      <c r="G64" s="1088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35" t="s">
        <v>926</v>
      </c>
      <c r="D65" s="1135"/>
      <c r="E65" s="1135"/>
      <c r="F65" s="1135"/>
      <c r="G65" s="1135"/>
      <c r="H65" s="1135"/>
      <c r="I65" s="1135"/>
      <c r="J65" s="113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1149" t="s">
        <v>916</v>
      </c>
      <c r="C66" s="1150"/>
      <c r="D66" s="1150"/>
      <c r="E66" s="1150"/>
      <c r="F66" s="1150"/>
      <c r="G66" s="1150"/>
      <c r="H66" s="1150"/>
      <c r="I66" s="1150"/>
      <c r="J66" s="1151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1149" t="s">
        <v>917</v>
      </c>
      <c r="C67" s="1150"/>
      <c r="D67" s="1150"/>
      <c r="E67" s="1150"/>
      <c r="F67" s="1150"/>
      <c r="G67" s="1150"/>
      <c r="H67" s="1150"/>
      <c r="I67" s="1150"/>
      <c r="J67" s="1151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1149" t="s">
        <v>918</v>
      </c>
      <c r="C68" s="1150"/>
      <c r="D68" s="1150"/>
      <c r="E68" s="1150"/>
      <c r="F68" s="1150"/>
      <c r="G68" s="1150"/>
      <c r="H68" s="1150"/>
      <c r="I68" s="1150"/>
      <c r="J68" s="1151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095" t="s">
        <v>923</v>
      </c>
      <c r="C73" s="1096"/>
      <c r="D73" s="1096"/>
      <c r="E73" s="1096"/>
      <c r="F73" s="1096"/>
      <c r="G73" s="1096"/>
      <c r="H73" s="1096"/>
      <c r="I73" s="1096"/>
      <c r="J73" s="1097"/>
      <c r="K73" s="1042" t="s">
        <v>913</v>
      </c>
      <c r="L73" s="1042"/>
      <c r="M73" s="1042"/>
      <c r="N73" s="1042" t="s">
        <v>913</v>
      </c>
      <c r="O73" s="1042"/>
      <c r="P73" s="1042"/>
    </row>
    <row r="74" spans="2:16" s="379" customFormat="1" ht="15" customHeight="1" x14ac:dyDescent="0.3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05" t="s">
        <v>178</v>
      </c>
      <c r="D75" s="1105"/>
      <c r="E75" s="1105"/>
      <c r="F75" s="1105"/>
      <c r="G75" s="1105"/>
      <c r="H75" s="110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03"/>
      <c r="D76" s="1103"/>
      <c r="E76" s="1103"/>
      <c r="F76" s="1103"/>
      <c r="G76" s="1103"/>
      <c r="H76" s="1104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03"/>
      <c r="D77" s="1103"/>
      <c r="E77" s="1103"/>
      <c r="F77" s="1103"/>
      <c r="G77" s="1103"/>
      <c r="H77" s="1104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680">
        <v>3</v>
      </c>
      <c r="C78" s="1103"/>
      <c r="D78" s="1103"/>
      <c r="E78" s="1103"/>
      <c r="F78" s="1103"/>
      <c r="G78" s="1103"/>
      <c r="H78" s="1104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676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676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095" t="s">
        <v>923</v>
      </c>
      <c r="C87" s="1096"/>
      <c r="D87" s="1096"/>
      <c r="E87" s="1096"/>
      <c r="F87" s="1096"/>
      <c r="G87" s="1096"/>
      <c r="H87" s="1096"/>
      <c r="I87" s="1096"/>
      <c r="J87" s="1097"/>
      <c r="K87" s="1042" t="s">
        <v>913</v>
      </c>
      <c r="L87" s="1042"/>
      <c r="M87" s="1042"/>
      <c r="N87" s="1042" t="s">
        <v>913</v>
      </c>
      <c r="O87" s="1042"/>
      <c r="P87" s="1042"/>
    </row>
    <row r="88" spans="2:16" s="379" customFormat="1" ht="15" customHeight="1" x14ac:dyDescent="0.3">
      <c r="B88" s="1098" t="s">
        <v>706</v>
      </c>
      <c r="C88" s="1099"/>
      <c r="D88" s="1099"/>
      <c r="E88" s="1099"/>
      <c r="F88" s="1099"/>
      <c r="G88" s="1099"/>
      <c r="H88" s="1099"/>
      <c r="I88" s="1099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08" t="s">
        <v>15</v>
      </c>
      <c r="C89" s="1105"/>
      <c r="D89" s="1105"/>
      <c r="E89" s="1105"/>
      <c r="F89" s="1105"/>
      <c r="G89" s="1105"/>
      <c r="H89" s="110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03"/>
      <c r="D90" s="1103"/>
      <c r="E90" s="1103"/>
      <c r="F90" s="1103"/>
      <c r="G90" s="1103"/>
      <c r="H90" s="1104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03"/>
      <c r="D91" s="1103"/>
      <c r="E91" s="1103"/>
      <c r="F91" s="1103"/>
      <c r="G91" s="1103"/>
      <c r="H91" s="1104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680">
        <v>3</v>
      </c>
      <c r="C92" s="1103"/>
      <c r="D92" s="1103"/>
      <c r="E92" s="1103"/>
      <c r="F92" s="1103"/>
      <c r="G92" s="1103"/>
      <c r="H92" s="1104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676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676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676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095" t="s">
        <v>923</v>
      </c>
      <c r="C101" s="1096"/>
      <c r="D101" s="1096"/>
      <c r="E101" s="1096"/>
      <c r="F101" s="1096"/>
      <c r="G101" s="1096"/>
      <c r="H101" s="1096"/>
      <c r="I101" s="1096"/>
      <c r="J101" s="1097"/>
      <c r="K101" s="1042" t="s">
        <v>913</v>
      </c>
      <c r="L101" s="1042"/>
      <c r="M101" s="1042"/>
      <c r="N101" s="1042" t="s">
        <v>913</v>
      </c>
      <c r="O101" s="1042"/>
      <c r="P101" s="1042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89CC1-927C-4FD8-AA88-64689F918384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16" t="s">
        <v>960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SISTEMAS DE REFRIGERAÇÃO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39" t="str">
        <f>IF(ISBLANK('RefrigCusto (ORÇ)'!C8)," ",'RefrigCusto (ORÇ)'!C8)</f>
        <v xml:space="preserve"> </v>
      </c>
      <c r="D8" s="1139"/>
      <c r="E8" s="1139"/>
      <c r="F8" s="1139"/>
      <c r="G8" s="1113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39" t="str">
        <f>IF(ISBLANK('RefrigCusto (ORÇ)'!C9)," ",'RefrigCusto (ORÇ)'!C9)</f>
        <v xml:space="preserve"> </v>
      </c>
      <c r="D9" s="1139"/>
      <c r="E9" s="1139"/>
      <c r="F9" s="1139"/>
      <c r="G9" s="1113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39" t="str">
        <f>IF(ISBLANK('RefrigCusto (ORÇ)'!C10)," ",'RefrigCusto (ORÇ)'!C10)</f>
        <v xml:space="preserve"> </v>
      </c>
      <c r="D10" s="1139"/>
      <c r="E10" s="1139"/>
      <c r="F10" s="1139"/>
      <c r="G10" s="1113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39" t="str">
        <f>IF(ISBLANK('RefrigCusto (ORÇ)'!C11)," ",'RefrigCusto (ORÇ)'!C11)</f>
        <v xml:space="preserve"> </v>
      </c>
      <c r="D11" s="1139"/>
      <c r="E11" s="1139"/>
      <c r="F11" s="1139"/>
      <c r="G11" s="1113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39" t="str">
        <f>IF(ISBLANK('RefrigCusto (ORÇ)'!C12)," ",'RefrigCusto (ORÇ)'!C12)</f>
        <v xml:space="preserve"> </v>
      </c>
      <c r="D12" s="1139"/>
      <c r="E12" s="1139"/>
      <c r="F12" s="1139"/>
      <c r="G12" s="1113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39" t="str">
        <f>IF(ISBLANK('RefrigCusto (ORÇ)'!C13)," ",'RefrigCusto (ORÇ)'!C13)</f>
        <v xml:space="preserve"> </v>
      </c>
      <c r="D13" s="1139"/>
      <c r="E13" s="1139"/>
      <c r="F13" s="1139"/>
      <c r="G13" s="1113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39" t="str">
        <f>IF(ISBLANK('RefrigCusto (ORÇ)'!C14)," ",'RefrigCusto (ORÇ)'!C14)</f>
        <v xml:space="preserve"> </v>
      </c>
      <c r="D14" s="1139"/>
      <c r="E14" s="1139"/>
      <c r="F14" s="1139"/>
      <c r="G14" s="1113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39" t="str">
        <f>IF(ISBLANK('RefrigCusto (ORÇ)'!C15)," ",'RefrigCusto (ORÇ)'!C15)</f>
        <v xml:space="preserve"> </v>
      </c>
      <c r="D15" s="1139"/>
      <c r="E15" s="1139"/>
      <c r="F15" s="1139"/>
      <c r="G15" s="1113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39" t="str">
        <f>IF(ISBLANK('RefrigCusto (ORÇ)'!C16)," ",'RefrigCusto (ORÇ)'!C16)</f>
        <v xml:space="preserve"> </v>
      </c>
      <c r="D16" s="1139"/>
      <c r="E16" s="1139"/>
      <c r="F16" s="1139"/>
      <c r="G16" s="1113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39" t="str">
        <f>IF(ISBLANK('RefrigCusto (ORÇ)'!C17)," ",'RefrigCusto (ORÇ)'!C17)</f>
        <v xml:space="preserve"> </v>
      </c>
      <c r="D17" s="1139"/>
      <c r="E17" s="1139"/>
      <c r="F17" s="1139"/>
      <c r="G17" s="1113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39" t="str">
        <f>IF(ISBLANK('RefrigCusto (ORÇ)'!C18)," ",'RefrigCusto (ORÇ)'!C18)</f>
        <v xml:space="preserve"> </v>
      </c>
      <c r="D18" s="1139"/>
      <c r="E18" s="1139"/>
      <c r="F18" s="1139"/>
      <c r="G18" s="1113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39" t="str">
        <f>IF(ISBLANK('RefrigCusto (ORÇ)'!C19)," ",'RefrigCusto (ORÇ)'!C19)</f>
        <v xml:space="preserve"> </v>
      </c>
      <c r="D19" s="1139"/>
      <c r="E19" s="1139"/>
      <c r="F19" s="1139"/>
      <c r="G19" s="1113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39" t="str">
        <f>IF(ISBLANK('RefrigCusto (ORÇ)'!C20)," ",'RefrigCusto (ORÇ)'!C20)</f>
        <v xml:space="preserve"> </v>
      </c>
      <c r="D20" s="1139"/>
      <c r="E20" s="1139"/>
      <c r="F20" s="1139"/>
      <c r="G20" s="1113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39" t="str">
        <f>IF(ISBLANK('RefrigCusto (ORÇ)'!C21)," ",'RefrigCusto (ORÇ)'!C21)</f>
        <v xml:space="preserve"> </v>
      </c>
      <c r="D21" s="1139"/>
      <c r="E21" s="1139"/>
      <c r="F21" s="1139"/>
      <c r="G21" s="1113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39" t="str">
        <f>IF(ISBLANK('RefrigCusto (ORÇ)'!C22)," ",'RefrigCusto (ORÇ)'!C22)</f>
        <v xml:space="preserve"> </v>
      </c>
      <c r="D22" s="1139"/>
      <c r="E22" s="1139"/>
      <c r="F22" s="1139"/>
      <c r="G22" s="1113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39" t="str">
        <f>IF(ISBLANK('RefrigCusto (ORÇ)'!C23)," ",'RefrigCusto (ORÇ)'!C23)</f>
        <v xml:space="preserve"> </v>
      </c>
      <c r="D23" s="1139"/>
      <c r="E23" s="1139"/>
      <c r="F23" s="1139"/>
      <c r="G23" s="1113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39" t="str">
        <f>IF(ISBLANK('RefrigCusto (ORÇ)'!C24)," ",'RefrigCusto (ORÇ)'!C24)</f>
        <v xml:space="preserve"> </v>
      </c>
      <c r="D24" s="1139"/>
      <c r="E24" s="1139"/>
      <c r="F24" s="1139"/>
      <c r="G24" s="1113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39" t="str">
        <f>IF(ISBLANK('RefrigCusto (ORÇ)'!C25)," ",'RefrigCusto (ORÇ)'!C25)</f>
        <v xml:space="preserve"> </v>
      </c>
      <c r="D25" s="1139"/>
      <c r="E25" s="1139"/>
      <c r="F25" s="1139"/>
      <c r="G25" s="1113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39" t="str">
        <f>IF(ISBLANK('RefrigCusto (ORÇ)'!C26)," ",'RefrigCusto (ORÇ)'!C26)</f>
        <v xml:space="preserve"> </v>
      </c>
      <c r="D26" s="1139"/>
      <c r="E26" s="1139"/>
      <c r="F26" s="1139"/>
      <c r="G26" s="1113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39" t="str">
        <f>IF(ISBLANK('RefrigCusto (ORÇ)'!C27)," ",'RefrigCusto (ORÇ)'!C27)</f>
        <v xml:space="preserve"> </v>
      </c>
      <c r="D27" s="1139"/>
      <c r="E27" s="1139"/>
      <c r="F27" s="1139"/>
      <c r="G27" s="1113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39" t="str">
        <f>IF(ISBLANK('RefrigCusto (ORÇ)'!C28)," ",'RefrigCusto (ORÇ)'!C28)</f>
        <v xml:space="preserve"> </v>
      </c>
      <c r="D28" s="1139"/>
      <c r="E28" s="1139"/>
      <c r="F28" s="1139"/>
      <c r="G28" s="1113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39" t="str">
        <f>IF(ISBLANK('RefrigCusto (ORÇ)'!C29)," ",'RefrigCusto (ORÇ)'!C29)</f>
        <v xml:space="preserve"> </v>
      </c>
      <c r="D29" s="1139"/>
      <c r="E29" s="1139"/>
      <c r="F29" s="1139"/>
      <c r="G29" s="1113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39" t="str">
        <f>IF(ISBLANK('RefrigCusto (ORÇ)'!C30)," ",'RefrigCusto (ORÇ)'!C30)</f>
        <v xml:space="preserve"> </v>
      </c>
      <c r="D30" s="1139"/>
      <c r="E30" s="1139"/>
      <c r="F30" s="1139"/>
      <c r="G30" s="1113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39" t="str">
        <f>IF(ISBLANK('RefrigCusto (ORÇ)'!C31)," ",'RefrigCusto (ORÇ)'!C31)</f>
        <v xml:space="preserve"> </v>
      </c>
      <c r="D31" s="1139"/>
      <c r="E31" s="1139"/>
      <c r="F31" s="1139"/>
      <c r="G31" s="1113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39" t="str">
        <f>IF(ISBLANK('RefrigCusto (ORÇ)'!C32)," ",'RefrigCusto (ORÇ)'!C32)</f>
        <v xml:space="preserve"> </v>
      </c>
      <c r="D32" s="1139"/>
      <c r="E32" s="1139"/>
      <c r="F32" s="1139"/>
      <c r="G32" s="1113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39" t="str">
        <f>IF(ISBLANK('RefrigCusto (ORÇ)'!C33)," ",'RefrigCusto (ORÇ)'!C33)</f>
        <v xml:space="preserve"> </v>
      </c>
      <c r="D33" s="1139"/>
      <c r="E33" s="1139"/>
      <c r="F33" s="1139"/>
      <c r="G33" s="1113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39" t="str">
        <f>IF(ISBLANK('RefrigCusto (ORÇ)'!C34)," ",'RefrigCusto (ORÇ)'!C34)</f>
        <v xml:space="preserve"> </v>
      </c>
      <c r="D34" s="1139"/>
      <c r="E34" s="1139"/>
      <c r="F34" s="1139"/>
      <c r="G34" s="1113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39" t="str">
        <f>IF(ISBLANK('RefrigCusto (ORÇ)'!C35)," ",'RefrigCusto (ORÇ)'!C35)</f>
        <v xml:space="preserve"> </v>
      </c>
      <c r="D35" s="1139"/>
      <c r="E35" s="1139"/>
      <c r="F35" s="1139"/>
      <c r="G35" s="1113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39" t="str">
        <f>IF(ISBLANK('RefrigCusto (ORÇ)'!C36)," ",'RefrigCusto (ORÇ)'!C36)</f>
        <v xml:space="preserve"> </v>
      </c>
      <c r="D36" s="1139"/>
      <c r="E36" s="1139"/>
      <c r="F36" s="1139"/>
      <c r="G36" s="1113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39" t="str">
        <f>IF(ISBLANK('RefrigCusto (ORÇ)'!C37)," ",'RefrigCusto (ORÇ)'!C37)</f>
        <v xml:space="preserve"> </v>
      </c>
      <c r="D37" s="1139"/>
      <c r="E37" s="1139"/>
      <c r="F37" s="1139"/>
      <c r="G37" s="1113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39" t="str">
        <f>IF(ISBLANK('RefrigCusto (ORÇ)'!C38)," ",'RefrigCusto (ORÇ)'!C38)</f>
        <v xml:space="preserve"> </v>
      </c>
      <c r="D38" s="1139"/>
      <c r="E38" s="1139"/>
      <c r="F38" s="1139"/>
      <c r="G38" s="1113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39" t="str">
        <f>IF(ISBLANK('RefrigCusto (ORÇ)'!C39)," ",'RefrigCusto (ORÇ)'!C39)</f>
        <v xml:space="preserve"> </v>
      </c>
      <c r="D39" s="1139"/>
      <c r="E39" s="1139"/>
      <c r="F39" s="1139"/>
      <c r="G39" s="1113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39" t="str">
        <f>IF(ISBLANK('RefrigCusto (ORÇ)'!C40)," ",'RefrigCusto (ORÇ)'!C40)</f>
        <v xml:space="preserve"> </v>
      </c>
      <c r="D40" s="1139"/>
      <c r="E40" s="1139"/>
      <c r="F40" s="1139"/>
      <c r="G40" s="1113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39" t="str">
        <f>IF(ISBLANK('RefrigCusto (ORÇ)'!C41)," ",'RefrigCusto (ORÇ)'!C41)</f>
        <v xml:space="preserve"> </v>
      </c>
      <c r="D41" s="1139"/>
      <c r="E41" s="1139"/>
      <c r="F41" s="1139"/>
      <c r="G41" s="1113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39" t="str">
        <f>IF(ISBLANK('RefrigCusto (ORÇ)'!C42)," ",'RefrigCusto (ORÇ)'!C42)</f>
        <v xml:space="preserve"> </v>
      </c>
      <c r="D42" s="1139"/>
      <c r="E42" s="1139"/>
      <c r="F42" s="1139"/>
      <c r="G42" s="1113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39" t="str">
        <f>IF(ISBLANK('RefrigCusto (ORÇ)'!C43)," ",'RefrigCusto (ORÇ)'!C43)</f>
        <v xml:space="preserve"> </v>
      </c>
      <c r="D43" s="1139"/>
      <c r="E43" s="1139"/>
      <c r="F43" s="1139"/>
      <c r="G43" s="1113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39" t="str">
        <f>IF(ISBLANK('RefrigCusto (ORÇ)'!C44)," ",'RefrigCusto (ORÇ)'!C44)</f>
        <v xml:space="preserve"> </v>
      </c>
      <c r="D44" s="1139"/>
      <c r="E44" s="1139"/>
      <c r="F44" s="1139"/>
      <c r="G44" s="1113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39" t="str">
        <f>IF(ISBLANK('RefrigCusto (ORÇ)'!C45)," ",'RefrigCusto (ORÇ)'!C45)</f>
        <v xml:space="preserve"> </v>
      </c>
      <c r="D45" s="1139"/>
      <c r="E45" s="1139"/>
      <c r="F45" s="1139"/>
      <c r="G45" s="1113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39" t="str">
        <f>IF(ISBLANK('RefrigCusto (ORÇ)'!C46)," ",'RefrigCusto (ORÇ)'!C46)</f>
        <v xml:space="preserve"> </v>
      </c>
      <c r="D46" s="1139"/>
      <c r="E46" s="1139"/>
      <c r="F46" s="1139"/>
      <c r="G46" s="1113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39" t="str">
        <f>IF(ISBLANK('RefrigCusto (ORÇ)'!C47)," ",'RefrigCusto (ORÇ)'!C47)</f>
        <v xml:space="preserve"> </v>
      </c>
      <c r="D47" s="1139"/>
      <c r="E47" s="1139"/>
      <c r="F47" s="1139"/>
      <c r="G47" s="1113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39" t="str">
        <f>IF(ISBLANK('RefrigCusto (ORÇ)'!C48)," ",'RefrigCusto (ORÇ)'!C48)</f>
        <v>Acessórios</v>
      </c>
      <c r="D48" s="1139"/>
      <c r="E48" s="1139"/>
      <c r="F48" s="1139"/>
      <c r="G48" s="1113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22" t="s">
        <v>518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09" t="s">
        <v>815</v>
      </c>
      <c r="Q49" s="1110"/>
      <c r="R49" s="1110"/>
      <c r="S49" s="1110"/>
      <c r="T49" s="1110"/>
      <c r="U49" s="1110"/>
      <c r="V49" s="1111"/>
      <c r="W49" s="171" t="s">
        <v>813</v>
      </c>
      <c r="X49" s="172">
        <f>SUM(X8:X48)</f>
        <v>0</v>
      </c>
    </row>
    <row r="50" spans="2:24" ht="15.6" x14ac:dyDescent="0.3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09" t="s">
        <v>816</v>
      </c>
      <c r="Q50" s="1110"/>
      <c r="R50" s="1110"/>
      <c r="S50" s="1110"/>
      <c r="T50" s="1110"/>
      <c r="U50" s="1110"/>
      <c r="V50" s="1111"/>
      <c r="W50" s="171" t="s">
        <v>814</v>
      </c>
      <c r="X50" s="172">
        <f>IFERROR(X49*($L$86/$K$86),0)</f>
        <v>0</v>
      </c>
    </row>
    <row r="51" spans="2:24" ht="15" customHeight="1" x14ac:dyDescent="0.3">
      <c r="B51" s="1108" t="s">
        <v>797</v>
      </c>
      <c r="C51" s="1105"/>
      <c r="D51" s="1105"/>
      <c r="E51" s="1105"/>
      <c r="F51" s="1105"/>
      <c r="G51" s="110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2" t="s">
        <v>292</v>
      </c>
      <c r="D52" s="1112"/>
      <c r="E52" s="1112"/>
      <c r="F52" s="1112"/>
      <c r="G52" s="1112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24" t="s">
        <v>708</v>
      </c>
      <c r="U52" s="1125"/>
      <c r="V52" s="332">
        <f>IFERROR(SUM(Y8:Y48)/X49,0)</f>
        <v>0</v>
      </c>
    </row>
    <row r="53" spans="2:24" ht="15.6" x14ac:dyDescent="0.35">
      <c r="B53" s="173"/>
      <c r="C53" s="1112" t="s">
        <v>176</v>
      </c>
      <c r="D53" s="1112"/>
      <c r="E53" s="1112"/>
      <c r="F53" s="1112"/>
      <c r="G53" s="1112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3">
      <c r="B54" s="316"/>
      <c r="C54" s="1091" t="s">
        <v>293</v>
      </c>
      <c r="D54" s="1091"/>
      <c r="E54" s="1091"/>
      <c r="F54" s="1091"/>
      <c r="G54" s="109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39" t="str">
        <f>IF(ISBLANK('RefrigCusto (ORÇ)'!C60)," ",'RefrigCusto (ORÇ)'!C60)</f>
        <v xml:space="preserve"> </v>
      </c>
      <c r="D55" s="1139"/>
      <c r="E55" s="1139"/>
      <c r="F55" s="1139"/>
      <c r="G55" s="1113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39" t="str">
        <f>IF(ISBLANK('RefrigCusto (ORÇ)'!C61)," ",'RefrigCusto (ORÇ)'!C61)</f>
        <v xml:space="preserve"> </v>
      </c>
      <c r="D56" s="1139"/>
      <c r="E56" s="1139"/>
      <c r="F56" s="1139"/>
      <c r="G56" s="1113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39" t="str">
        <f>IF(ISBLANK('RefrigCusto (ORÇ)'!C62)," ",'RefrigCusto (ORÇ)'!C62)</f>
        <v xml:space="preserve"> </v>
      </c>
      <c r="D57" s="1139"/>
      <c r="E57" s="1139"/>
      <c r="F57" s="1139"/>
      <c r="G57" s="1113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3">
      <c r="B58" s="167">
        <v>4</v>
      </c>
      <c r="C58" s="1139" t="str">
        <f>IF(ISBLANK('RefrigCusto (ORÇ)'!C63)," ",'RefrigCusto (ORÇ)'!C63)</f>
        <v xml:space="preserve"> </v>
      </c>
      <c r="D58" s="1139"/>
      <c r="E58" s="1139"/>
      <c r="F58" s="1139"/>
      <c r="G58" s="1113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3">
      <c r="B59" s="165">
        <v>5</v>
      </c>
      <c r="C59" s="1139" t="str">
        <f>IF(ISBLANK('RefrigCusto (ORÇ)'!C64)," ",'RefrigCusto (ORÇ)'!C64)</f>
        <v xml:space="preserve"> </v>
      </c>
      <c r="D59" s="1139"/>
      <c r="E59" s="1139"/>
      <c r="F59" s="1139"/>
      <c r="G59" s="1113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3">
      <c r="B60" s="173"/>
      <c r="C60" s="1120" t="s">
        <v>520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22" t="s">
        <v>521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3">
      <c r="B63" s="1108" t="s">
        <v>797</v>
      </c>
      <c r="C63" s="1105"/>
      <c r="D63" s="1105"/>
      <c r="E63" s="1105"/>
      <c r="F63" s="1105"/>
      <c r="G63" s="110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12" t="s">
        <v>9</v>
      </c>
      <c r="D64" s="1112"/>
      <c r="E64" s="1112"/>
      <c r="F64" s="1112"/>
      <c r="G64" s="1112"/>
      <c r="H64" s="1112"/>
      <c r="I64" s="1112"/>
      <c r="J64" s="1119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3">
      <c r="B65" s="316"/>
      <c r="C65" s="1105" t="s">
        <v>178</v>
      </c>
      <c r="D65" s="1105"/>
      <c r="E65" s="1105"/>
      <c r="F65" s="1105"/>
      <c r="G65" s="1105"/>
      <c r="H65" s="110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12" t="str">
        <f>IF(ISBLANK('RefrigCusto (ORÇ)'!C76)," ",'RefrigCusto (ORÇ)'!C76)</f>
        <v xml:space="preserve"> </v>
      </c>
      <c r="D66" s="1112"/>
      <c r="E66" s="1112"/>
      <c r="F66" s="1112"/>
      <c r="G66" s="1112"/>
      <c r="H66" s="1119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12" t="str">
        <f>IF(ISBLANK('RefrigCusto (ORÇ)'!C77)," ",'RefrigCusto (ORÇ)'!C77)</f>
        <v xml:space="preserve"> </v>
      </c>
      <c r="D67" s="1112"/>
      <c r="E67" s="1112"/>
      <c r="F67" s="1112"/>
      <c r="G67" s="1112"/>
      <c r="H67" s="1119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12" t="str">
        <f>IF(ISBLANK('RefrigCusto (ORÇ)'!C78)," ",'RefrigCusto (ORÇ)'!C78)</f>
        <v xml:space="preserve"> </v>
      </c>
      <c r="D68" s="1112"/>
      <c r="E68" s="1112"/>
      <c r="F68" s="1112"/>
      <c r="G68" s="1112"/>
      <c r="H68" s="1119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20" t="s">
        <v>810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22" t="s">
        <v>522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3">
      <c r="B71" s="325"/>
      <c r="C71" s="1117" t="s">
        <v>523</v>
      </c>
      <c r="D71" s="1117"/>
      <c r="E71" s="1117"/>
      <c r="F71" s="1117"/>
      <c r="G71" s="1117"/>
      <c r="H71" s="1117"/>
      <c r="I71" s="1117"/>
      <c r="J71" s="111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098" t="s">
        <v>706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107"/>
    </row>
    <row r="73" spans="2:16" x14ac:dyDescent="0.3">
      <c r="B73" s="1108" t="s">
        <v>797</v>
      </c>
      <c r="C73" s="1105"/>
      <c r="D73" s="1105"/>
      <c r="E73" s="1105"/>
      <c r="F73" s="1105"/>
      <c r="G73" s="110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12" t="s">
        <v>303</v>
      </c>
      <c r="D74" s="1112"/>
      <c r="E74" s="1112"/>
      <c r="F74" s="1112"/>
      <c r="G74" s="1112"/>
      <c r="H74" s="1112"/>
      <c r="I74" s="1112"/>
      <c r="J74" s="1119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3">
      <c r="B75" s="173"/>
      <c r="C75" s="1112" t="s">
        <v>12</v>
      </c>
      <c r="D75" s="1112"/>
      <c r="E75" s="1112"/>
      <c r="F75" s="1112"/>
      <c r="G75" s="1112"/>
      <c r="H75" s="1112"/>
      <c r="I75" s="1112"/>
      <c r="J75" s="1119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3">
      <c r="B76" s="173"/>
      <c r="C76" s="1112" t="s">
        <v>175</v>
      </c>
      <c r="D76" s="1112"/>
      <c r="E76" s="1112"/>
      <c r="F76" s="1112"/>
      <c r="G76" s="1112"/>
      <c r="H76" s="1112"/>
      <c r="I76" s="1112"/>
      <c r="J76" s="1119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3">
      <c r="B77" s="173"/>
      <c r="C77" s="1112" t="s">
        <v>304</v>
      </c>
      <c r="D77" s="1112"/>
      <c r="E77" s="1112"/>
      <c r="F77" s="1112"/>
      <c r="G77" s="1112"/>
      <c r="H77" s="1112"/>
      <c r="I77" s="1112"/>
      <c r="J77" s="1119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3">
      <c r="B78" s="173"/>
      <c r="C78" s="1112" t="s">
        <v>305</v>
      </c>
      <c r="D78" s="1112"/>
      <c r="E78" s="1112"/>
      <c r="F78" s="1112"/>
      <c r="G78" s="1112"/>
      <c r="H78" s="1112"/>
      <c r="I78" s="1112"/>
      <c r="J78" s="1119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3">
      <c r="B79" s="173"/>
      <c r="C79" s="1112" t="s">
        <v>306</v>
      </c>
      <c r="D79" s="1112"/>
      <c r="E79" s="1112"/>
      <c r="F79" s="1112"/>
      <c r="G79" s="1112"/>
      <c r="H79" s="1112"/>
      <c r="I79" s="1112"/>
      <c r="J79" s="1119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3">
      <c r="B80" s="1108" t="s">
        <v>15</v>
      </c>
      <c r="C80" s="1105"/>
      <c r="D80" s="1105"/>
      <c r="E80" s="1105"/>
      <c r="F80" s="1105"/>
      <c r="G80" s="1105"/>
      <c r="H80" s="110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12" t="str">
        <f>IF(ISBLANK('RefrigCusto (ORÇ)'!C90)," ",'RefrigCusto (ORÇ)'!C90)</f>
        <v xml:space="preserve"> </v>
      </c>
      <c r="D81" s="1112"/>
      <c r="E81" s="1112"/>
      <c r="F81" s="1112"/>
      <c r="G81" s="1112"/>
      <c r="H81" s="1119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12" t="str">
        <f>IF(ISBLANK('RefrigCusto (ORÇ)'!C91)," ",'RefrigCusto (ORÇ)'!C91)</f>
        <v xml:space="preserve"> </v>
      </c>
      <c r="D82" s="1112"/>
      <c r="E82" s="1112"/>
      <c r="F82" s="1112"/>
      <c r="G82" s="1112"/>
      <c r="H82" s="1119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12" t="str">
        <f>IF(ISBLANK('RefrigCusto (ORÇ)'!C92)," ",'RefrigCusto (ORÇ)'!C92)</f>
        <v xml:space="preserve"> </v>
      </c>
      <c r="D83" s="1112"/>
      <c r="E83" s="1112"/>
      <c r="F83" s="1112"/>
      <c r="G83" s="1112"/>
      <c r="H83" s="1119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20" t="s">
        <v>827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17" t="s">
        <v>524</v>
      </c>
      <c r="D85" s="1117"/>
      <c r="E85" s="1117"/>
      <c r="F85" s="1117"/>
      <c r="G85" s="1117"/>
      <c r="H85" s="1117"/>
      <c r="I85" s="1117"/>
      <c r="J85" s="111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38" t="s">
        <v>731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Q45:U45"/>
    <mergeCell ref="C46:G46"/>
    <mergeCell ref="Q46:U46"/>
    <mergeCell ref="C47:G47"/>
    <mergeCell ref="Q47:U47"/>
    <mergeCell ref="B50:N50"/>
    <mergeCell ref="Q48:U48"/>
    <mergeCell ref="P49:V49"/>
    <mergeCell ref="P50:V50"/>
    <mergeCell ref="B51:G51"/>
    <mergeCell ref="C52:G52"/>
    <mergeCell ref="T52:U52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38:U38"/>
    <mergeCell ref="Q31:U31"/>
    <mergeCell ref="C32:G32"/>
    <mergeCell ref="Q32:U32"/>
    <mergeCell ref="C33:G33"/>
    <mergeCell ref="Q33:U33"/>
    <mergeCell ref="C34:G34"/>
    <mergeCell ref="C31:G31"/>
    <mergeCell ref="Q34:U34"/>
    <mergeCell ref="Q35:U35"/>
    <mergeCell ref="Q36:U36"/>
    <mergeCell ref="Q37:U37"/>
    <mergeCell ref="C42:G42"/>
    <mergeCell ref="C45:G45"/>
    <mergeCell ref="C48:G48"/>
    <mergeCell ref="C35:G35"/>
    <mergeCell ref="C36:G36"/>
    <mergeCell ref="C37:G37"/>
    <mergeCell ref="C38:G38"/>
    <mergeCell ref="C39:G39"/>
    <mergeCell ref="C61:J61"/>
    <mergeCell ref="C53:G53"/>
    <mergeCell ref="C54:G54"/>
    <mergeCell ref="C55:G55"/>
    <mergeCell ref="C56:G56"/>
    <mergeCell ref="C49:J49"/>
    <mergeCell ref="C24:G24"/>
    <mergeCell ref="Q24:U24"/>
    <mergeCell ref="C25:G25"/>
    <mergeCell ref="C29:G29"/>
    <mergeCell ref="Q29:U29"/>
    <mergeCell ref="C30:G30"/>
    <mergeCell ref="Q30:U30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17:G17"/>
    <mergeCell ref="Q17:U17"/>
    <mergeCell ref="C12:G12"/>
    <mergeCell ref="Q12:U12"/>
    <mergeCell ref="C13:G13"/>
    <mergeCell ref="Q13:U13"/>
    <mergeCell ref="C14:G14"/>
    <mergeCell ref="Q14:U14"/>
    <mergeCell ref="C11:G11"/>
    <mergeCell ref="Q11:U11"/>
    <mergeCell ref="P6:X6"/>
    <mergeCell ref="B6:N6"/>
    <mergeCell ref="C16:G16"/>
    <mergeCell ref="Q16:U1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E1FA3-9B3A-446A-9692-69F31389BF86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D8" sqref="D8"/>
    </sheetView>
  </sheetViews>
  <sheetFormatPr defaultColWidth="9.109375" defaultRowHeight="13.8" x14ac:dyDescent="0.3"/>
  <cols>
    <col min="1" max="1" width="2.88671875" style="349" customWidth="1"/>
    <col min="2" max="2" width="46.44140625" style="349" customWidth="1"/>
    <col min="3" max="3" width="8.5546875" style="349" bestFit="1" customWidth="1"/>
    <col min="4" max="4" width="19.109375" style="349" bestFit="1" customWidth="1"/>
    <col min="5" max="5" width="19.109375" style="349" customWidth="1"/>
    <col min="6" max="7" width="19.109375" style="349" bestFit="1" customWidth="1"/>
    <col min="8" max="8" width="19.5546875" style="349" bestFit="1" customWidth="1"/>
    <col min="9" max="9" width="19.109375" style="349" bestFit="1" customWidth="1"/>
    <col min="10" max="11" width="19.109375" style="349" customWidth="1"/>
    <col min="12" max="12" width="18.5546875" style="349" customWidth="1"/>
    <col min="13" max="13" width="19.109375" style="350" customWidth="1"/>
    <col min="14" max="14" width="15.88671875" style="349" bestFit="1" customWidth="1"/>
    <col min="15" max="19" width="14.5546875" style="349" customWidth="1"/>
    <col min="20" max="16384" width="9.109375" style="349"/>
  </cols>
  <sheetData>
    <row r="2" spans="2:17" ht="22.5" customHeight="1" x14ac:dyDescent="0.3">
      <c r="B2" s="888" t="s">
        <v>786</v>
      </c>
      <c r="C2" s="888"/>
      <c r="D2" s="888"/>
      <c r="E2" s="888"/>
      <c r="F2" s="888"/>
      <c r="G2" s="888"/>
      <c r="H2" s="888"/>
    </row>
    <row r="3" spans="2:17" x14ac:dyDescent="0.3">
      <c r="B3" s="892" t="s">
        <v>1</v>
      </c>
      <c r="C3" s="893"/>
      <c r="D3" s="889" t="s">
        <v>212</v>
      </c>
      <c r="E3" s="890"/>
      <c r="F3" s="891" t="s">
        <v>213</v>
      </c>
      <c r="G3" s="891"/>
      <c r="H3" s="891"/>
      <c r="M3" s="351"/>
    </row>
    <row r="4" spans="2:17" ht="27.6" x14ac:dyDescent="0.3">
      <c r="B4" s="894"/>
      <c r="C4" s="895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3">
      <c r="B5" s="896" t="s">
        <v>6</v>
      </c>
      <c r="C5" s="897"/>
      <c r="D5" s="897"/>
      <c r="E5" s="897"/>
      <c r="F5" s="897"/>
      <c r="G5" s="897"/>
      <c r="H5" s="898"/>
      <c r="M5" s="349"/>
    </row>
    <row r="6" spans="2:17" x14ac:dyDescent="0.3">
      <c r="B6" s="66" t="s">
        <v>887</v>
      </c>
      <c r="C6" s="66" t="s">
        <v>7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3">
      <c r="B7" s="69" t="s">
        <v>142</v>
      </c>
      <c r="C7" s="69" t="s">
        <v>7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3">
      <c r="B8" s="66" t="s">
        <v>885</v>
      </c>
      <c r="C8" s="66" t="s">
        <v>7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3">
      <c r="B9" s="69" t="s">
        <v>884</v>
      </c>
      <c r="C9" s="69" t="s">
        <v>7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3">
      <c r="B10" s="66" t="s">
        <v>9</v>
      </c>
      <c r="C10" s="66" t="s">
        <v>7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3">
      <c r="B11" s="75" t="s">
        <v>178</v>
      </c>
      <c r="C11" s="69" t="s">
        <v>7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3">
      <c r="B12" s="896" t="s">
        <v>10</v>
      </c>
      <c r="C12" s="897"/>
      <c r="D12" s="897"/>
      <c r="E12" s="897"/>
      <c r="F12" s="897"/>
      <c r="G12" s="897"/>
      <c r="H12" s="898"/>
      <c r="M12" s="349"/>
    </row>
    <row r="13" spans="2:17" x14ac:dyDescent="0.3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3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3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3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3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3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3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3">
      <c r="B20" s="891" t="s">
        <v>0</v>
      </c>
      <c r="C20" s="891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3">
      <c r="L21" s="350"/>
      <c r="M21" s="349"/>
    </row>
    <row r="22" spans="2:13" x14ac:dyDescent="0.3">
      <c r="B22" s="879" t="s">
        <v>43</v>
      </c>
      <c r="C22" s="879"/>
      <c r="D22" s="76">
        <f>D20-D7</f>
        <v>5128.2051282051279</v>
      </c>
      <c r="G22" s="350"/>
      <c r="L22" s="350"/>
      <c r="M22" s="349"/>
    </row>
    <row r="23" spans="2:13" x14ac:dyDescent="0.3">
      <c r="B23" s="879" t="s">
        <v>105</v>
      </c>
      <c r="C23" s="879"/>
      <c r="D23" s="76">
        <f>D22-D15</f>
        <v>128.20512820512795</v>
      </c>
      <c r="L23" s="350"/>
      <c r="M23" s="349"/>
    </row>
    <row r="24" spans="2:13" ht="6" customHeight="1" x14ac:dyDescent="0.3"/>
    <row r="25" spans="2:13" x14ac:dyDescent="0.3">
      <c r="B25" s="880" t="s">
        <v>141</v>
      </c>
      <c r="C25" s="881"/>
      <c r="D25" s="881"/>
      <c r="E25" s="882"/>
    </row>
    <row r="26" spans="2:13" x14ac:dyDescent="0.3">
      <c r="B26" s="885" t="s">
        <v>883</v>
      </c>
      <c r="C26" s="886"/>
      <c r="D26" s="887"/>
      <c r="E26" s="84" t="s">
        <v>143</v>
      </c>
      <c r="F26" s="85" t="s">
        <v>144</v>
      </c>
    </row>
    <row r="27" spans="2:13" x14ac:dyDescent="0.3">
      <c r="B27" s="883" t="s">
        <v>1109</v>
      </c>
      <c r="C27" s="884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3">
      <c r="B28" s="911" t="s">
        <v>1088</v>
      </c>
      <c r="C28" s="911"/>
      <c r="D28" s="911"/>
      <c r="E28" s="77">
        <v>0.05</v>
      </c>
      <c r="F28" s="78">
        <f>IFERROR(F14/F20,0)</f>
        <v>0</v>
      </c>
    </row>
    <row r="29" spans="2:13" x14ac:dyDescent="0.3">
      <c r="B29" s="912" t="s">
        <v>1089</v>
      </c>
      <c r="C29" s="912"/>
      <c r="D29" s="912"/>
      <c r="E29" s="77">
        <v>0.05</v>
      </c>
      <c r="F29" s="78">
        <f>IFERROR(F17/F20,0)</f>
        <v>0</v>
      </c>
    </row>
    <row r="30" spans="2:13" x14ac:dyDescent="0.3">
      <c r="B30" s="911" t="s">
        <v>1090</v>
      </c>
      <c r="C30" s="911"/>
      <c r="D30" s="911"/>
      <c r="E30" s="77">
        <v>0.05</v>
      </c>
      <c r="F30" s="78">
        <f>IFERROR(F18/F20,0)</f>
        <v>0</v>
      </c>
    </row>
    <row r="31" spans="2:13" ht="6" customHeight="1" x14ac:dyDescent="0.3"/>
    <row r="32" spans="2:13" x14ac:dyDescent="0.3">
      <c r="B32" s="900" t="s">
        <v>106</v>
      </c>
      <c r="C32" s="900"/>
      <c r="D32" s="900"/>
      <c r="E32" s="900"/>
      <c r="F32" s="900"/>
      <c r="G32" s="900"/>
      <c r="H32" s="900"/>
      <c r="I32" s="900"/>
      <c r="J32" s="900"/>
      <c r="K32" s="900"/>
      <c r="L32" s="900"/>
    </row>
    <row r="33" spans="2:14" ht="15" customHeight="1" x14ac:dyDescent="0.3">
      <c r="B33" s="902" t="s">
        <v>801</v>
      </c>
      <c r="C33" s="903"/>
      <c r="D33" s="906" t="s">
        <v>61</v>
      </c>
      <c r="E33" s="908" t="s">
        <v>720</v>
      </c>
      <c r="F33" s="906" t="s">
        <v>41</v>
      </c>
      <c r="G33" s="908" t="s">
        <v>205</v>
      </c>
      <c r="H33" s="908" t="s">
        <v>206</v>
      </c>
      <c r="I33" s="908" t="s">
        <v>207</v>
      </c>
      <c r="J33" s="906" t="s">
        <v>134</v>
      </c>
      <c r="K33" s="906" t="s">
        <v>993</v>
      </c>
      <c r="L33" s="906" t="s">
        <v>31</v>
      </c>
    </row>
    <row r="34" spans="2:14" ht="14.25" customHeight="1" x14ac:dyDescent="0.3">
      <c r="B34" s="904"/>
      <c r="C34" s="905"/>
      <c r="D34" s="907"/>
      <c r="E34" s="909"/>
      <c r="F34" s="907"/>
      <c r="G34" s="907"/>
      <c r="H34" s="907"/>
      <c r="I34" s="907"/>
      <c r="J34" s="907"/>
      <c r="K34" s="907"/>
      <c r="L34" s="907"/>
    </row>
    <row r="35" spans="2:14" x14ac:dyDescent="0.3">
      <c r="B35" s="896" t="s">
        <v>6</v>
      </c>
      <c r="C35" s="897"/>
      <c r="D35" s="897"/>
      <c r="E35" s="897"/>
      <c r="F35" s="897"/>
      <c r="G35" s="897"/>
      <c r="H35" s="897"/>
      <c r="I35" s="897"/>
      <c r="J35" s="897"/>
      <c r="K35" s="897"/>
      <c r="L35" s="898"/>
    </row>
    <row r="36" spans="2:14" x14ac:dyDescent="0.3">
      <c r="B36" s="901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3">
      <c r="B37" s="901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3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3">
      <c r="B39" s="69" t="s">
        <v>140</v>
      </c>
      <c r="C39" s="69" t="s">
        <v>7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3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3">
      <c r="B41" s="69" t="s">
        <v>9</v>
      </c>
      <c r="C41" s="69" t="s">
        <v>7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3">
      <c r="B42" s="896" t="s">
        <v>10</v>
      </c>
      <c r="C42" s="897"/>
      <c r="D42" s="897"/>
      <c r="E42" s="897"/>
      <c r="F42" s="897"/>
      <c r="G42" s="897"/>
      <c r="H42" s="897"/>
      <c r="I42" s="897"/>
      <c r="J42" s="897"/>
      <c r="K42" s="897"/>
      <c r="L42" s="898"/>
    </row>
    <row r="43" spans="2:14" x14ac:dyDescent="0.3">
      <c r="B43" s="66" t="s">
        <v>11</v>
      </c>
      <c r="C43" s="66" t="s">
        <v>7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3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3">
      <c r="B45" s="66" t="s">
        <v>12</v>
      </c>
      <c r="C45" s="66" t="s">
        <v>7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3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53"/>
    </row>
    <row r="47" spans="2:14" x14ac:dyDescent="0.3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53"/>
    </row>
    <row r="48" spans="2:14" x14ac:dyDescent="0.3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53"/>
    </row>
    <row r="49" spans="2:13" x14ac:dyDescent="0.3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53"/>
    </row>
    <row r="50" spans="2:13" x14ac:dyDescent="0.3">
      <c r="B50" s="891" t="s">
        <v>0</v>
      </c>
      <c r="C50" s="891"/>
      <c r="D50" s="317">
        <f t="shared" ref="D50:L50" si="10">SUM(D43:D49,D38:D41,D36)</f>
        <v>0</v>
      </c>
      <c r="E50" s="317">
        <f t="shared" si="10"/>
        <v>0</v>
      </c>
      <c r="F50" s="317">
        <f t="shared" si="10"/>
        <v>0</v>
      </c>
      <c r="G50" s="317">
        <f t="shared" si="10"/>
        <v>0</v>
      </c>
      <c r="H50" s="317">
        <f t="shared" si="10"/>
        <v>0</v>
      </c>
      <c r="I50" s="317">
        <f t="shared" si="10"/>
        <v>0</v>
      </c>
      <c r="J50" s="317">
        <f t="shared" si="10"/>
        <v>0</v>
      </c>
      <c r="K50" s="317">
        <f t="shared" si="10"/>
        <v>0</v>
      </c>
      <c r="L50" s="317">
        <f t="shared" si="10"/>
        <v>0</v>
      </c>
      <c r="M50" s="353"/>
    </row>
    <row r="51" spans="2:13" x14ac:dyDescent="0.3">
      <c r="B51" s="910" t="s">
        <v>43</v>
      </c>
      <c r="C51" s="910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3">
      <c r="B52" s="899" t="s">
        <v>105</v>
      </c>
      <c r="C52" s="899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3">
      <c r="E53" s="355"/>
    </row>
    <row r="54" spans="2:13" x14ac:dyDescent="0.3">
      <c r="D54" s="355"/>
    </row>
  </sheetData>
  <sheetProtection sheet="1" autoFilter="0"/>
  <mergeCells count="32">
    <mergeCell ref="B28:D28"/>
    <mergeCell ref="I33:I34"/>
    <mergeCell ref="B29:D29"/>
    <mergeCell ref="K33:K34"/>
    <mergeCell ref="B30:D30"/>
    <mergeCell ref="L33:L34"/>
    <mergeCell ref="D33:D34"/>
    <mergeCell ref="E33:E34"/>
    <mergeCell ref="F33:F34"/>
    <mergeCell ref="H33:H34"/>
    <mergeCell ref="B51:C51"/>
    <mergeCell ref="G33:G34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C6AB084B-682D-4F4E-940F-6FCB51FB089C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8EB91-0488-4696-9222-C61E16AB11CE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9" width="13.88671875" style="393" bestFit="1" customWidth="1"/>
    <col min="10" max="12" width="11.5546875" style="393" customWidth="1"/>
    <col min="13" max="13" width="13.44140625" style="393" bestFit="1" customWidth="1"/>
    <col min="14" max="15" width="13.44140625" style="393" customWidth="1"/>
    <col min="16" max="16" width="14.44140625" style="393" customWidth="1"/>
    <col min="17" max="27" width="11.5546875" style="393" customWidth="1"/>
    <col min="28" max="16384" width="9.109375" style="393"/>
  </cols>
  <sheetData>
    <row r="2" spans="2:28" ht="22.5" customHeight="1" x14ac:dyDescent="0.25">
      <c r="B2" s="1126" t="s">
        <v>790</v>
      </c>
      <c r="C2" s="1126"/>
      <c r="D2" s="1126"/>
      <c r="E2" s="1126"/>
      <c r="F2" s="1126"/>
      <c r="G2" s="1126"/>
    </row>
    <row r="3" spans="2:28" x14ac:dyDescent="0.25">
      <c r="B3" s="1098" t="s">
        <v>682</v>
      </c>
      <c r="C3" s="1099"/>
      <c r="D3" s="1099"/>
      <c r="E3" s="1099"/>
      <c r="F3" s="1099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5">
      <c r="B4" s="1098" t="s">
        <v>861</v>
      </c>
      <c r="C4" s="1099"/>
      <c r="D4" s="1099"/>
      <c r="E4" s="1099"/>
      <c r="F4" s="1099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5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5.6" x14ac:dyDescent="0.25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5.6" x14ac:dyDescent="0.25">
      <c r="B7" s="1129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5.6" x14ac:dyDescent="0.25">
      <c r="B8" s="1131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5">
      <c r="B10" s="1129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5">
      <c r="B11" s="1130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5.6" x14ac:dyDescent="0.25">
      <c r="B12" s="113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5">
      <c r="B13" s="1129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5">
      <c r="B14" s="113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5">
      <c r="B15" s="113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5.6" x14ac:dyDescent="0.25">
      <c r="B16" s="113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5.6" x14ac:dyDescent="0.25">
      <c r="B17" s="113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5.6" x14ac:dyDescent="0.25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5.6" x14ac:dyDescent="0.25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5">
      <c r="B21" s="1098" t="s">
        <v>863</v>
      </c>
      <c r="C21" s="1099"/>
      <c r="D21" s="1099"/>
      <c r="E21" s="1099"/>
      <c r="F21" s="1107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5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5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5.6" x14ac:dyDescent="0.25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5.6" x14ac:dyDescent="0.25">
      <c r="B25" s="1129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5.6" x14ac:dyDescent="0.25">
      <c r="B26" s="1131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5.6" x14ac:dyDescent="0.25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5">
      <c r="B28" s="1129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5">
      <c r="B29" s="1130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5.6" x14ac:dyDescent="0.25">
      <c r="B30" s="1131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5">
      <c r="B31" s="1129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5">
      <c r="B32" s="1130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5">
      <c r="B33" s="1130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5.6" x14ac:dyDescent="0.25">
      <c r="B34" s="1130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5.6" x14ac:dyDescent="0.25">
      <c r="B35" s="1131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5.6" x14ac:dyDescent="0.25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5.6" x14ac:dyDescent="0.25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5">
      <c r="B39" s="1133" t="s">
        <v>864</v>
      </c>
      <c r="C39" s="1133"/>
      <c r="D39" s="1133"/>
      <c r="E39" s="1133"/>
      <c r="F39" s="113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5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5.6" x14ac:dyDescent="0.25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5.6" x14ac:dyDescent="0.25">
      <c r="B42" s="181">
        <f>B41+1</f>
        <v>18</v>
      </c>
      <c r="C42" s="209" t="s">
        <v>397</v>
      </c>
      <c r="D42" s="210">
        <f>CED</f>
        <v>2277.1639023839998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5.6" x14ac:dyDescent="0.25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5.6" x14ac:dyDescent="0.25">
      <c r="B44" s="181">
        <f>B43+1</f>
        <v>20</v>
      </c>
      <c r="C44" s="209" t="s">
        <v>400</v>
      </c>
      <c r="D44" s="210">
        <f>CEE</f>
        <v>845.27153232180933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5.6" x14ac:dyDescent="0.25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5.6" x14ac:dyDescent="0.35">
      <c r="E47" s="174" t="s">
        <v>519</v>
      </c>
      <c r="F47" s="175"/>
      <c r="G47" s="176">
        <f>RCB!G8</f>
        <v>0</v>
      </c>
    </row>
    <row r="48" spans="2:28" ht="15.6" x14ac:dyDescent="0.35">
      <c r="E48" s="174" t="s">
        <v>296</v>
      </c>
      <c r="F48" s="175"/>
      <c r="G48" s="176">
        <f>RCB!J8</f>
        <v>0</v>
      </c>
    </row>
    <row r="50" spans="2:57" x14ac:dyDescent="0.25">
      <c r="H50" s="396"/>
      <c r="I50" s="396"/>
    </row>
    <row r="51" spans="2:57" x14ac:dyDescent="0.25">
      <c r="B51" s="1132" t="s">
        <v>733</v>
      </c>
      <c r="C51" s="1132"/>
      <c r="D51" s="1132"/>
      <c r="E51" s="1132"/>
      <c r="F51" s="1132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5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5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5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5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5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5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5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5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5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5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5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5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5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E737C-13BB-4C81-B130-8B8708A6A039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17" t="s">
        <v>963</v>
      </c>
      <c r="E2" s="1017"/>
      <c r="F2" s="1017"/>
      <c r="G2" s="1017"/>
      <c r="H2" s="1017"/>
      <c r="I2" s="101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88"/>
      <c r="D8" s="1089"/>
      <c r="E8" s="1089"/>
      <c r="F8" s="1089"/>
      <c r="G8" s="108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88"/>
      <c r="D9" s="1089"/>
      <c r="E9" s="1089"/>
      <c r="F9" s="1089"/>
      <c r="G9" s="108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88"/>
      <c r="D10" s="1089"/>
      <c r="E10" s="1089"/>
      <c r="F10" s="1089"/>
      <c r="G10" s="1089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3">
      <c r="B11" s="167">
        <v>4</v>
      </c>
      <c r="C11" s="1088"/>
      <c r="D11" s="1089"/>
      <c r="E11" s="1089"/>
      <c r="F11" s="1089"/>
      <c r="G11" s="108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88"/>
      <c r="D12" s="1089"/>
      <c r="E12" s="1089"/>
      <c r="F12" s="1089"/>
      <c r="G12" s="1089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3">
      <c r="B14" s="165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88"/>
      <c r="D15" s="1089"/>
      <c r="E15" s="1089"/>
      <c r="F15" s="1089"/>
      <c r="G15" s="108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3">
      <c r="B18" s="165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3">
      <c r="B19" s="167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88"/>
      <c r="D20" s="1089"/>
      <c r="E20" s="1089"/>
      <c r="F20" s="1089"/>
      <c r="G20" s="108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3">
      <c r="B23" s="167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093" t="s">
        <v>288</v>
      </c>
      <c r="D48" s="1094"/>
      <c r="E48" s="1094"/>
      <c r="F48" s="1094"/>
      <c r="G48" s="109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095" t="s">
        <v>923</v>
      </c>
      <c r="C57" s="1096"/>
      <c r="D57" s="1096"/>
      <c r="E57" s="1096"/>
      <c r="F57" s="1096"/>
      <c r="G57" s="1096"/>
      <c r="H57" s="1096"/>
      <c r="I57" s="1096"/>
      <c r="J57" s="1097"/>
      <c r="K57" s="1134" t="s">
        <v>913</v>
      </c>
      <c r="L57" s="1134"/>
      <c r="M57" s="1134"/>
      <c r="N57" s="1134" t="s">
        <v>913</v>
      </c>
      <c r="O57" s="1134"/>
      <c r="P57" s="1134"/>
    </row>
    <row r="58" spans="2:16" ht="14.4" x14ac:dyDescent="0.3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316"/>
      <c r="C59" s="1091" t="s">
        <v>293</v>
      </c>
      <c r="D59" s="1091"/>
      <c r="E59" s="1091"/>
      <c r="F59" s="1091"/>
      <c r="G59" s="1092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165">
        <v>1</v>
      </c>
      <c r="C60" s="1090"/>
      <c r="D60" s="1090"/>
      <c r="E60" s="1090"/>
      <c r="F60" s="1090"/>
      <c r="G60" s="108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090"/>
      <c r="D61" s="1090"/>
      <c r="E61" s="1090"/>
      <c r="F61" s="1090"/>
      <c r="G61" s="1088"/>
      <c r="H61" s="177"/>
      <c r="I61" s="320"/>
      <c r="J61" s="504">
        <f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3">
      <c r="B62" s="165">
        <v>3</v>
      </c>
      <c r="C62" s="1090"/>
      <c r="D62" s="1090"/>
      <c r="E62" s="1090"/>
      <c r="F62" s="1090"/>
      <c r="G62" s="1088"/>
      <c r="H62" s="177"/>
      <c r="I62" s="320"/>
      <c r="J62" s="504">
        <f>IFERROR(SMALL(K62:P62,1),0)</f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3">
      <c r="B63" s="167">
        <v>4</v>
      </c>
      <c r="C63" s="1090"/>
      <c r="D63" s="1090"/>
      <c r="E63" s="1090"/>
      <c r="F63" s="1090"/>
      <c r="G63" s="1088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090"/>
      <c r="D64" s="1090"/>
      <c r="E64" s="1090"/>
      <c r="F64" s="1090"/>
      <c r="G64" s="1088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095" t="s">
        <v>923</v>
      </c>
      <c r="C73" s="1096"/>
      <c r="D73" s="1096"/>
      <c r="E73" s="1096"/>
      <c r="F73" s="1096"/>
      <c r="G73" s="1096"/>
      <c r="H73" s="1096"/>
      <c r="I73" s="1096"/>
      <c r="J73" s="1097"/>
      <c r="K73" s="1134" t="s">
        <v>913</v>
      </c>
      <c r="L73" s="1134"/>
      <c r="M73" s="1134"/>
      <c r="N73" s="1134" t="s">
        <v>913</v>
      </c>
      <c r="O73" s="1134"/>
      <c r="P73" s="1134"/>
    </row>
    <row r="74" spans="2:16" ht="15" customHeight="1" x14ac:dyDescent="0.3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3">
      <c r="B75" s="316"/>
      <c r="C75" s="1105" t="s">
        <v>178</v>
      </c>
      <c r="D75" s="1105"/>
      <c r="E75" s="1105"/>
      <c r="F75" s="1105"/>
      <c r="G75" s="1105"/>
      <c r="H75" s="1106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3">
      <c r="B76" s="178">
        <v>1</v>
      </c>
      <c r="C76" s="1103"/>
      <c r="D76" s="1103"/>
      <c r="E76" s="1103"/>
      <c r="F76" s="1103"/>
      <c r="G76" s="1103"/>
      <c r="H76" s="1104"/>
      <c r="I76" s="320"/>
      <c r="J76" s="504">
        <f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3">
      <c r="B77" s="178">
        <v>2</v>
      </c>
      <c r="C77" s="1103"/>
      <c r="D77" s="1103"/>
      <c r="E77" s="1103"/>
      <c r="F77" s="1103"/>
      <c r="G77" s="1103"/>
      <c r="H77" s="1104"/>
      <c r="I77" s="320"/>
      <c r="J77" s="504">
        <f>IFERROR(SMALL(K77:P77,1),0)</f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3">
      <c r="B78" s="178">
        <v>3</v>
      </c>
      <c r="C78" s="1103"/>
      <c r="D78" s="1103"/>
      <c r="E78" s="1103"/>
      <c r="F78" s="1103"/>
      <c r="G78" s="1103"/>
      <c r="H78" s="1104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095" t="s">
        <v>923</v>
      </c>
      <c r="C87" s="1096"/>
      <c r="D87" s="1096"/>
      <c r="E87" s="1096"/>
      <c r="F87" s="1096"/>
      <c r="G87" s="1096"/>
      <c r="H87" s="1096"/>
      <c r="I87" s="1096"/>
      <c r="J87" s="1097"/>
      <c r="K87" s="1042" t="s">
        <v>913</v>
      </c>
      <c r="L87" s="1042"/>
      <c r="M87" s="1042"/>
      <c r="N87" s="1042" t="s">
        <v>913</v>
      </c>
      <c r="O87" s="1042"/>
      <c r="P87" s="1042"/>
    </row>
    <row r="88" spans="2:16" ht="15" customHeight="1" x14ac:dyDescent="0.3">
      <c r="B88" s="1098" t="s">
        <v>706</v>
      </c>
      <c r="C88" s="1099"/>
      <c r="D88" s="1099"/>
      <c r="E88" s="1099"/>
      <c r="F88" s="1099"/>
      <c r="G88" s="1099"/>
      <c r="H88" s="1099"/>
      <c r="I88" s="1099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08" t="s">
        <v>15</v>
      </c>
      <c r="C89" s="1105"/>
      <c r="D89" s="1105"/>
      <c r="E89" s="1105"/>
      <c r="F89" s="1105"/>
      <c r="G89" s="1105"/>
      <c r="H89" s="110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03"/>
      <c r="D90" s="1103"/>
      <c r="E90" s="1103"/>
      <c r="F90" s="1103"/>
      <c r="G90" s="1103"/>
      <c r="H90" s="1104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03"/>
      <c r="D91" s="1103"/>
      <c r="E91" s="1103"/>
      <c r="F91" s="1103"/>
      <c r="G91" s="1103"/>
      <c r="H91" s="1104"/>
      <c r="I91" s="320"/>
      <c r="J91" s="504">
        <f>IFERROR(SMALL(K91:P91,1),0)</f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3">
      <c r="B92" s="178">
        <v>3</v>
      </c>
      <c r="C92" s="1103"/>
      <c r="D92" s="1103"/>
      <c r="E92" s="1103"/>
      <c r="F92" s="1103"/>
      <c r="G92" s="1103"/>
      <c r="H92" s="1104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095" t="s">
        <v>923</v>
      </c>
      <c r="C101" s="1096"/>
      <c r="D101" s="1096"/>
      <c r="E101" s="1096"/>
      <c r="F101" s="1096"/>
      <c r="G101" s="1096"/>
      <c r="H101" s="1096"/>
      <c r="I101" s="1096"/>
      <c r="J101" s="1097"/>
      <c r="K101" s="1134" t="s">
        <v>913</v>
      </c>
      <c r="L101" s="1134"/>
      <c r="M101" s="1134"/>
      <c r="N101" s="1134" t="s">
        <v>913</v>
      </c>
      <c r="O101" s="1134"/>
      <c r="P101" s="1134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27ED-D3E9-4A55-B554-ACE32FE63D7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16" t="s">
        <v>962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AQUECIMENTO SOLAR DE ÁGUA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39" t="str">
        <f>IF(ISBLANK('SolarCusto (ORÇ)'!C8)," ",'SolarCusto (ORÇ)'!C8)</f>
        <v xml:space="preserve"> </v>
      </c>
      <c r="D8" s="1139"/>
      <c r="E8" s="1139"/>
      <c r="F8" s="1139"/>
      <c r="G8" s="1113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39" t="str">
        <f>IF(ISBLANK('SolarCusto (ORÇ)'!C9)," ",'SolarCusto (ORÇ)'!C9)</f>
        <v xml:space="preserve"> </v>
      </c>
      <c r="D9" s="1139"/>
      <c r="E9" s="1139"/>
      <c r="F9" s="1139"/>
      <c r="G9" s="1113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39" t="str">
        <f>IF(ISBLANK('SolarCusto (ORÇ)'!C10)," ",'SolarCusto (ORÇ)'!C10)</f>
        <v xml:space="preserve"> </v>
      </c>
      <c r="D10" s="1139"/>
      <c r="E10" s="1139"/>
      <c r="F10" s="1139"/>
      <c r="G10" s="1113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39" t="str">
        <f>IF(ISBLANK('SolarCusto (ORÇ)'!C11)," ",'SolarCusto (ORÇ)'!C11)</f>
        <v xml:space="preserve"> </v>
      </c>
      <c r="D11" s="1139"/>
      <c r="E11" s="1139"/>
      <c r="F11" s="1139"/>
      <c r="G11" s="1113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39" t="str">
        <f>IF(ISBLANK('SolarCusto (ORÇ)'!C12)," ",'SolarCusto (ORÇ)'!C12)</f>
        <v xml:space="preserve"> </v>
      </c>
      <c r="D12" s="1139"/>
      <c r="E12" s="1139"/>
      <c r="F12" s="1139"/>
      <c r="G12" s="1113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39" t="str">
        <f>IF(ISBLANK('SolarCusto (ORÇ)'!C13)," ",'SolarCusto (ORÇ)'!C13)</f>
        <v xml:space="preserve"> </v>
      </c>
      <c r="D13" s="1139"/>
      <c r="E13" s="1139"/>
      <c r="F13" s="1139"/>
      <c r="G13" s="1113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39" t="str">
        <f>IF(ISBLANK('SolarCusto (ORÇ)'!C14)," ",'SolarCusto (ORÇ)'!C14)</f>
        <v xml:space="preserve"> </v>
      </c>
      <c r="D14" s="1139"/>
      <c r="E14" s="1139"/>
      <c r="F14" s="1139"/>
      <c r="G14" s="1113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39" t="str">
        <f>IF(ISBLANK('SolarCusto (ORÇ)'!C15)," ",'SolarCusto (ORÇ)'!C15)</f>
        <v xml:space="preserve"> </v>
      </c>
      <c r="D15" s="1139"/>
      <c r="E15" s="1139"/>
      <c r="F15" s="1139"/>
      <c r="G15" s="1113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39" t="str">
        <f>IF(ISBLANK('SolarCusto (ORÇ)'!C16)," ",'SolarCusto (ORÇ)'!C16)</f>
        <v xml:space="preserve"> </v>
      </c>
      <c r="D16" s="1139"/>
      <c r="E16" s="1139"/>
      <c r="F16" s="1139"/>
      <c r="G16" s="1113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39" t="str">
        <f>IF(ISBLANK('SolarCusto (ORÇ)'!C17)," ",'SolarCusto (ORÇ)'!C17)</f>
        <v xml:space="preserve"> </v>
      </c>
      <c r="D17" s="1139"/>
      <c r="E17" s="1139"/>
      <c r="F17" s="1139"/>
      <c r="G17" s="1113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39" t="str">
        <f>IF(ISBLANK('SolarCusto (ORÇ)'!C18)," ",'SolarCusto (ORÇ)'!C18)</f>
        <v xml:space="preserve"> </v>
      </c>
      <c r="D18" s="1139"/>
      <c r="E18" s="1139"/>
      <c r="F18" s="1139"/>
      <c r="G18" s="1113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39" t="str">
        <f>IF(ISBLANK('SolarCusto (ORÇ)'!C19)," ",'SolarCusto (ORÇ)'!C19)</f>
        <v xml:space="preserve"> </v>
      </c>
      <c r="D19" s="1139"/>
      <c r="E19" s="1139"/>
      <c r="F19" s="1139"/>
      <c r="G19" s="1113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39" t="str">
        <f>IF(ISBLANK('SolarCusto (ORÇ)'!C20)," ",'SolarCusto (ORÇ)'!C20)</f>
        <v xml:space="preserve"> </v>
      </c>
      <c r="D20" s="1139"/>
      <c r="E20" s="1139"/>
      <c r="F20" s="1139"/>
      <c r="G20" s="1113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39" t="str">
        <f>IF(ISBLANK('SolarCusto (ORÇ)'!C21)," ",'SolarCusto (ORÇ)'!C21)</f>
        <v xml:space="preserve"> </v>
      </c>
      <c r="D21" s="1139"/>
      <c r="E21" s="1139"/>
      <c r="F21" s="1139"/>
      <c r="G21" s="1113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39" t="str">
        <f>IF(ISBLANK('SolarCusto (ORÇ)'!C22)," ",'SolarCusto (ORÇ)'!C22)</f>
        <v xml:space="preserve"> </v>
      </c>
      <c r="D22" s="1139"/>
      <c r="E22" s="1139"/>
      <c r="F22" s="1139"/>
      <c r="G22" s="1113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39" t="str">
        <f>IF(ISBLANK('SolarCusto (ORÇ)'!C23)," ",'SolarCusto (ORÇ)'!C23)</f>
        <v xml:space="preserve"> </v>
      </c>
      <c r="D23" s="1139"/>
      <c r="E23" s="1139"/>
      <c r="F23" s="1139"/>
      <c r="G23" s="1113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39" t="str">
        <f>IF(ISBLANK('SolarCusto (ORÇ)'!C24)," ",'SolarCusto (ORÇ)'!C24)</f>
        <v xml:space="preserve"> </v>
      </c>
      <c r="D24" s="1139"/>
      <c r="E24" s="1139"/>
      <c r="F24" s="1139"/>
      <c r="G24" s="1113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39" t="str">
        <f>IF(ISBLANK('SolarCusto (ORÇ)'!C25)," ",'SolarCusto (ORÇ)'!C25)</f>
        <v xml:space="preserve"> </v>
      </c>
      <c r="D25" s="1139"/>
      <c r="E25" s="1139"/>
      <c r="F25" s="1139"/>
      <c r="G25" s="1113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39" t="str">
        <f>IF(ISBLANK('SolarCusto (ORÇ)'!C26)," ",'SolarCusto (ORÇ)'!C26)</f>
        <v xml:space="preserve"> </v>
      </c>
      <c r="D26" s="1139"/>
      <c r="E26" s="1139"/>
      <c r="F26" s="1139"/>
      <c r="G26" s="1113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39" t="str">
        <f>IF(ISBLANK('SolarCusto (ORÇ)'!C27)," ",'SolarCusto (ORÇ)'!C27)</f>
        <v xml:space="preserve"> </v>
      </c>
      <c r="D27" s="1139"/>
      <c r="E27" s="1139"/>
      <c r="F27" s="1139"/>
      <c r="G27" s="1113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39" t="str">
        <f>IF(ISBLANK('SolarCusto (ORÇ)'!C28)," ",'SolarCusto (ORÇ)'!C28)</f>
        <v xml:space="preserve"> </v>
      </c>
      <c r="D28" s="1139"/>
      <c r="E28" s="1139"/>
      <c r="F28" s="1139"/>
      <c r="G28" s="1113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39" t="str">
        <f>IF(ISBLANK('SolarCusto (ORÇ)'!C29)," ",'SolarCusto (ORÇ)'!C29)</f>
        <v xml:space="preserve"> </v>
      </c>
      <c r="D29" s="1139"/>
      <c r="E29" s="1139"/>
      <c r="F29" s="1139"/>
      <c r="G29" s="1113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39" t="str">
        <f>IF(ISBLANK('SolarCusto (ORÇ)'!C30)," ",'SolarCusto (ORÇ)'!C30)</f>
        <v xml:space="preserve"> </v>
      </c>
      <c r="D30" s="1139"/>
      <c r="E30" s="1139"/>
      <c r="F30" s="1139"/>
      <c r="G30" s="1113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39" t="str">
        <f>IF(ISBLANK('SolarCusto (ORÇ)'!C31)," ",'SolarCusto (ORÇ)'!C31)</f>
        <v xml:space="preserve"> </v>
      </c>
      <c r="D31" s="1139"/>
      <c r="E31" s="1139"/>
      <c r="F31" s="1139"/>
      <c r="G31" s="1113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39" t="str">
        <f>IF(ISBLANK('SolarCusto (ORÇ)'!C32)," ",'SolarCusto (ORÇ)'!C32)</f>
        <v xml:space="preserve"> </v>
      </c>
      <c r="D32" s="1139"/>
      <c r="E32" s="1139"/>
      <c r="F32" s="1139"/>
      <c r="G32" s="1113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39" t="str">
        <f>IF(ISBLANK('SolarCusto (ORÇ)'!C33)," ",'SolarCusto (ORÇ)'!C33)</f>
        <v xml:space="preserve"> </v>
      </c>
      <c r="D33" s="1139"/>
      <c r="E33" s="1139"/>
      <c r="F33" s="1139"/>
      <c r="G33" s="1113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39" t="str">
        <f>IF(ISBLANK('SolarCusto (ORÇ)'!C34)," ",'SolarCusto (ORÇ)'!C34)</f>
        <v xml:space="preserve"> </v>
      </c>
      <c r="D34" s="1139"/>
      <c r="E34" s="1139"/>
      <c r="F34" s="1139"/>
      <c r="G34" s="1113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39" t="str">
        <f>IF(ISBLANK('SolarCusto (ORÇ)'!C35)," ",'SolarCusto (ORÇ)'!C35)</f>
        <v xml:space="preserve"> </v>
      </c>
      <c r="D35" s="1139"/>
      <c r="E35" s="1139"/>
      <c r="F35" s="1139"/>
      <c r="G35" s="1113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39" t="str">
        <f>IF(ISBLANK('SolarCusto (ORÇ)'!C36)," ",'SolarCusto (ORÇ)'!C36)</f>
        <v xml:space="preserve"> </v>
      </c>
      <c r="D36" s="1139"/>
      <c r="E36" s="1139"/>
      <c r="F36" s="1139"/>
      <c r="G36" s="1113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39" t="str">
        <f>IF(ISBLANK('SolarCusto (ORÇ)'!C37)," ",'SolarCusto (ORÇ)'!C37)</f>
        <v xml:space="preserve"> </v>
      </c>
      <c r="D37" s="1139"/>
      <c r="E37" s="1139"/>
      <c r="F37" s="1139"/>
      <c r="G37" s="1113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39" t="str">
        <f>IF(ISBLANK('SolarCusto (ORÇ)'!C38)," ",'SolarCusto (ORÇ)'!C38)</f>
        <v xml:space="preserve"> </v>
      </c>
      <c r="D38" s="1139"/>
      <c r="E38" s="1139"/>
      <c r="F38" s="1139"/>
      <c r="G38" s="1113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39" t="str">
        <f>IF(ISBLANK('SolarCusto (ORÇ)'!C39)," ",'SolarCusto (ORÇ)'!C39)</f>
        <v xml:space="preserve"> </v>
      </c>
      <c r="D39" s="1139"/>
      <c r="E39" s="1139"/>
      <c r="F39" s="1139"/>
      <c r="G39" s="1113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39" t="str">
        <f>IF(ISBLANK('SolarCusto (ORÇ)'!C40)," ",'SolarCusto (ORÇ)'!C40)</f>
        <v xml:space="preserve"> </v>
      </c>
      <c r="D40" s="1139"/>
      <c r="E40" s="1139"/>
      <c r="F40" s="1139"/>
      <c r="G40" s="1113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39" t="str">
        <f>IF(ISBLANK('SolarCusto (ORÇ)'!C41)," ",'SolarCusto (ORÇ)'!C41)</f>
        <v xml:space="preserve"> </v>
      </c>
      <c r="D41" s="1139"/>
      <c r="E41" s="1139"/>
      <c r="F41" s="1139"/>
      <c r="G41" s="1113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39" t="str">
        <f>IF(ISBLANK('SolarCusto (ORÇ)'!C42)," ",'SolarCusto (ORÇ)'!C42)</f>
        <v xml:space="preserve"> </v>
      </c>
      <c r="D42" s="1139"/>
      <c r="E42" s="1139"/>
      <c r="F42" s="1139"/>
      <c r="G42" s="1113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39" t="str">
        <f>IF(ISBLANK('SolarCusto (ORÇ)'!C43)," ",'SolarCusto (ORÇ)'!C43)</f>
        <v xml:space="preserve"> </v>
      </c>
      <c r="D43" s="1139"/>
      <c r="E43" s="1139"/>
      <c r="F43" s="1139"/>
      <c r="G43" s="1113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39" t="str">
        <f>IF(ISBLANK('SolarCusto (ORÇ)'!C44)," ",'SolarCusto (ORÇ)'!C44)</f>
        <v xml:space="preserve"> </v>
      </c>
      <c r="D44" s="1139"/>
      <c r="E44" s="1139"/>
      <c r="F44" s="1139"/>
      <c r="G44" s="1113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39" t="str">
        <f>IF(ISBLANK('SolarCusto (ORÇ)'!C45)," ",'SolarCusto (ORÇ)'!C45)</f>
        <v xml:space="preserve"> </v>
      </c>
      <c r="D45" s="1139"/>
      <c r="E45" s="1139"/>
      <c r="F45" s="1139"/>
      <c r="G45" s="1113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39" t="str">
        <f>IF(ISBLANK('SolarCusto (ORÇ)'!C46)," ",'SolarCusto (ORÇ)'!C46)</f>
        <v xml:space="preserve"> </v>
      </c>
      <c r="D46" s="1139"/>
      <c r="E46" s="1139"/>
      <c r="F46" s="1139"/>
      <c r="G46" s="1113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39" t="str">
        <f>IF(ISBLANK('SolarCusto (ORÇ)'!C47)," ",'SolarCusto (ORÇ)'!C47)</f>
        <v xml:space="preserve"> </v>
      </c>
      <c r="D47" s="1139"/>
      <c r="E47" s="1139"/>
      <c r="F47" s="1139"/>
      <c r="G47" s="1113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39" t="str">
        <f>IF(ISBLANK('SolarCusto (ORÇ)'!C48)," ",'SolarCusto (ORÇ)'!C48)</f>
        <v>Acessórios</v>
      </c>
      <c r="D48" s="1139"/>
      <c r="E48" s="1139"/>
      <c r="F48" s="1139"/>
      <c r="G48" s="1113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22" t="s">
        <v>547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09" t="s">
        <v>815</v>
      </c>
      <c r="Q49" s="1110"/>
      <c r="R49" s="1110"/>
      <c r="S49" s="1110"/>
      <c r="T49" s="1110"/>
      <c r="U49" s="1110"/>
      <c r="V49" s="1111"/>
      <c r="W49" s="171" t="s">
        <v>833</v>
      </c>
      <c r="X49" s="172">
        <f>SUM(X8:X48)</f>
        <v>0</v>
      </c>
    </row>
    <row r="50" spans="2:24" ht="15.6" x14ac:dyDescent="0.3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09" t="s">
        <v>816</v>
      </c>
      <c r="Q50" s="1110"/>
      <c r="R50" s="1110"/>
      <c r="S50" s="1110"/>
      <c r="T50" s="1110"/>
      <c r="U50" s="1110"/>
      <c r="V50" s="1111"/>
      <c r="W50" s="171" t="s">
        <v>832</v>
      </c>
      <c r="X50" s="172">
        <f>IFERROR(X49*($L$86/$K$86),0)</f>
        <v>0</v>
      </c>
    </row>
    <row r="51" spans="2:24" ht="15" customHeight="1" x14ac:dyDescent="0.3">
      <c r="B51" s="1108" t="s">
        <v>797</v>
      </c>
      <c r="C51" s="1105"/>
      <c r="D51" s="1105"/>
      <c r="E51" s="1105"/>
      <c r="F51" s="1105"/>
      <c r="G51" s="110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2" t="s">
        <v>292</v>
      </c>
      <c r="D52" s="1112"/>
      <c r="E52" s="1112"/>
      <c r="F52" s="1112"/>
      <c r="G52" s="1112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24" t="s">
        <v>708</v>
      </c>
      <c r="U52" s="1125"/>
      <c r="V52" s="324">
        <f>IFERROR(SUM(Y8:Y48)/X49,0)</f>
        <v>0</v>
      </c>
    </row>
    <row r="53" spans="2:24" ht="15.6" x14ac:dyDescent="0.35">
      <c r="B53" s="173"/>
      <c r="C53" s="1112" t="s">
        <v>176</v>
      </c>
      <c r="D53" s="1112"/>
      <c r="E53" s="1112"/>
      <c r="F53" s="1112"/>
      <c r="G53" s="1112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3">
      <c r="B54" s="316"/>
      <c r="C54" s="1091" t="s">
        <v>293</v>
      </c>
      <c r="D54" s="1091"/>
      <c r="E54" s="1091"/>
      <c r="F54" s="1091"/>
      <c r="G54" s="109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39" t="str">
        <f>IF(ISBLANK('SolarCusto (ORÇ)'!C60)," ",'SolarCusto (ORÇ)'!C60)</f>
        <v xml:space="preserve"> </v>
      </c>
      <c r="D55" s="1139"/>
      <c r="E55" s="1139"/>
      <c r="F55" s="1139"/>
      <c r="G55" s="1113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39" t="str">
        <f>IF(ISBLANK('SolarCusto (ORÇ)'!C61)," ",'SolarCusto (ORÇ)'!C61)</f>
        <v xml:space="preserve"> </v>
      </c>
      <c r="D56" s="1139"/>
      <c r="E56" s="1139"/>
      <c r="F56" s="1139"/>
      <c r="G56" s="1113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39" t="str">
        <f>IF(ISBLANK('SolarCusto (ORÇ)'!C62)," ",'SolarCusto (ORÇ)'!C62)</f>
        <v xml:space="preserve"> </v>
      </c>
      <c r="D57" s="1139"/>
      <c r="E57" s="1139"/>
      <c r="F57" s="1139"/>
      <c r="G57" s="1113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39" t="str">
        <f>IF(ISBLANK('SolarCusto (ORÇ)'!C63)," ",'SolarCusto (ORÇ)'!C63)</f>
        <v xml:space="preserve"> </v>
      </c>
      <c r="D58" s="1139"/>
      <c r="E58" s="1139"/>
      <c r="F58" s="1139"/>
      <c r="G58" s="1113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39" t="str">
        <f>IF(ISBLANK('SolarCusto (ORÇ)'!C64)," ",'SolarCusto (ORÇ)'!C64)</f>
        <v xml:space="preserve"> </v>
      </c>
      <c r="D59" s="1139"/>
      <c r="E59" s="1139"/>
      <c r="F59" s="1139"/>
      <c r="G59" s="1113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20" t="s">
        <v>548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22" t="s">
        <v>549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3">
      <c r="B63" s="1108" t="s">
        <v>797</v>
      </c>
      <c r="C63" s="1105"/>
      <c r="D63" s="1105"/>
      <c r="E63" s="1105"/>
      <c r="F63" s="1105"/>
      <c r="G63" s="110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12" t="s">
        <v>9</v>
      </c>
      <c r="D64" s="1112"/>
      <c r="E64" s="1112"/>
      <c r="F64" s="1112"/>
      <c r="G64" s="1112"/>
      <c r="H64" s="1112"/>
      <c r="I64" s="1112"/>
      <c r="J64" s="1119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3">
      <c r="B65" s="316"/>
      <c r="C65" s="1105" t="s">
        <v>178</v>
      </c>
      <c r="D65" s="1105"/>
      <c r="E65" s="1105"/>
      <c r="F65" s="1105"/>
      <c r="G65" s="1105"/>
      <c r="H65" s="110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12" t="str">
        <f>IF(ISBLANK('SolarCusto (ORÇ)'!C76)," ",'SolarCusto (ORÇ)'!C76)</f>
        <v xml:space="preserve"> </v>
      </c>
      <c r="D66" s="1112"/>
      <c r="E66" s="1112"/>
      <c r="F66" s="1112"/>
      <c r="G66" s="1112"/>
      <c r="H66" s="1119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12" t="str">
        <f>IF(ISBLANK('SolarCusto (ORÇ)'!C77)," ",'SolarCusto (ORÇ)'!C77)</f>
        <v xml:space="preserve"> </v>
      </c>
      <c r="D67" s="1112"/>
      <c r="E67" s="1112"/>
      <c r="F67" s="1112"/>
      <c r="G67" s="1112"/>
      <c r="H67" s="1119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12" t="str">
        <f>IF(ISBLANK('SolarCusto (ORÇ)'!C78)," ",'SolarCusto (ORÇ)'!C78)</f>
        <v xml:space="preserve"> </v>
      </c>
      <c r="D68" s="1112"/>
      <c r="E68" s="1112"/>
      <c r="F68" s="1112"/>
      <c r="G68" s="1112"/>
      <c r="H68" s="1119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20" t="s">
        <v>828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22" t="s">
        <v>550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17" t="s">
        <v>551</v>
      </c>
      <c r="D71" s="1117"/>
      <c r="E71" s="1117"/>
      <c r="F71" s="1117"/>
      <c r="G71" s="1117"/>
      <c r="H71" s="1117"/>
      <c r="I71" s="1117"/>
      <c r="J71" s="111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098" t="s">
        <v>706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107"/>
    </row>
    <row r="73" spans="2:16" x14ac:dyDescent="0.3">
      <c r="B73" s="1108" t="s">
        <v>797</v>
      </c>
      <c r="C73" s="1105"/>
      <c r="D73" s="1105"/>
      <c r="E73" s="1105"/>
      <c r="F73" s="1105"/>
      <c r="G73" s="110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12" t="s">
        <v>303</v>
      </c>
      <c r="D74" s="1112"/>
      <c r="E74" s="1112"/>
      <c r="F74" s="1112"/>
      <c r="G74" s="1112"/>
      <c r="H74" s="1112"/>
      <c r="I74" s="1112"/>
      <c r="J74" s="1119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3">
      <c r="B75" s="173"/>
      <c r="C75" s="1112" t="s">
        <v>12</v>
      </c>
      <c r="D75" s="1112"/>
      <c r="E75" s="1112"/>
      <c r="F75" s="1112"/>
      <c r="G75" s="1112"/>
      <c r="H75" s="1112"/>
      <c r="I75" s="1112"/>
      <c r="J75" s="1119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3">
      <c r="B76" s="173"/>
      <c r="C76" s="1112" t="s">
        <v>175</v>
      </c>
      <c r="D76" s="1112"/>
      <c r="E76" s="1112"/>
      <c r="F76" s="1112"/>
      <c r="G76" s="1112"/>
      <c r="H76" s="1112"/>
      <c r="I76" s="1112"/>
      <c r="J76" s="1119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3">
      <c r="B77" s="173"/>
      <c r="C77" s="1112" t="s">
        <v>304</v>
      </c>
      <c r="D77" s="1112"/>
      <c r="E77" s="1112"/>
      <c r="F77" s="1112"/>
      <c r="G77" s="1112"/>
      <c r="H77" s="1112"/>
      <c r="I77" s="1112"/>
      <c r="J77" s="1119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3">
      <c r="B78" s="173"/>
      <c r="C78" s="1112" t="s">
        <v>305</v>
      </c>
      <c r="D78" s="1112"/>
      <c r="E78" s="1112"/>
      <c r="F78" s="1112"/>
      <c r="G78" s="1112"/>
      <c r="H78" s="1112"/>
      <c r="I78" s="1112"/>
      <c r="J78" s="1119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3">
      <c r="B79" s="173"/>
      <c r="C79" s="1112" t="s">
        <v>306</v>
      </c>
      <c r="D79" s="1112"/>
      <c r="E79" s="1112"/>
      <c r="F79" s="1112"/>
      <c r="G79" s="1112"/>
      <c r="H79" s="1112"/>
      <c r="I79" s="1112"/>
      <c r="J79" s="1119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3">
      <c r="B80" s="1108" t="s">
        <v>15</v>
      </c>
      <c r="C80" s="1105"/>
      <c r="D80" s="1105"/>
      <c r="E80" s="1105"/>
      <c r="F80" s="1105"/>
      <c r="G80" s="1105"/>
      <c r="H80" s="110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12" t="str">
        <f>IF(ISBLANK('SolarCusto (ORÇ)'!C90)," ",'SolarCusto (ORÇ)'!C90)</f>
        <v xml:space="preserve"> </v>
      </c>
      <c r="D81" s="1112"/>
      <c r="E81" s="1112"/>
      <c r="F81" s="1112"/>
      <c r="G81" s="1112"/>
      <c r="H81" s="1119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12" t="str">
        <f>IF(ISBLANK('SolarCusto (ORÇ)'!C91)," ",'SolarCusto (ORÇ)'!C91)</f>
        <v xml:space="preserve"> </v>
      </c>
      <c r="D82" s="1112"/>
      <c r="E82" s="1112"/>
      <c r="F82" s="1112"/>
      <c r="G82" s="1112"/>
      <c r="H82" s="1119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12" t="str">
        <f>IF(ISBLANK('SolarCusto (ORÇ)'!C92)," ",'SolarCusto (ORÇ)'!C92)</f>
        <v xml:space="preserve"> </v>
      </c>
      <c r="D83" s="1112"/>
      <c r="E83" s="1112"/>
      <c r="F83" s="1112"/>
      <c r="G83" s="1112"/>
      <c r="H83" s="1119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20" t="s">
        <v>831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17" t="s">
        <v>552</v>
      </c>
      <c r="D85" s="1117"/>
      <c r="E85" s="1117"/>
      <c r="F85" s="1117"/>
      <c r="G85" s="1117"/>
      <c r="H85" s="1117"/>
      <c r="I85" s="1117"/>
      <c r="J85" s="111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38" t="s">
        <v>734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69:J69"/>
    <mergeCell ref="C70:J70"/>
    <mergeCell ref="B62:N62"/>
    <mergeCell ref="C71:J71"/>
    <mergeCell ref="C81:H81"/>
    <mergeCell ref="C82:H82"/>
    <mergeCell ref="C78:J78"/>
    <mergeCell ref="C79:J79"/>
    <mergeCell ref="B80:H80"/>
    <mergeCell ref="B63:G63"/>
    <mergeCell ref="C64:J64"/>
    <mergeCell ref="C65:H65"/>
    <mergeCell ref="C66:H66"/>
    <mergeCell ref="C67:H67"/>
    <mergeCell ref="C68:H68"/>
    <mergeCell ref="C39:G39"/>
    <mergeCell ref="C52:G52"/>
    <mergeCell ref="T52:U52"/>
    <mergeCell ref="C53:G53"/>
    <mergeCell ref="B50:N50"/>
    <mergeCell ref="C49:J49"/>
    <mergeCell ref="C47:G47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P50:V50"/>
    <mergeCell ref="B51:G51"/>
    <mergeCell ref="C21:G21"/>
    <mergeCell ref="Q21:U21"/>
    <mergeCell ref="C22:G22"/>
    <mergeCell ref="Q22:U22"/>
    <mergeCell ref="C23:G23"/>
    <mergeCell ref="Q23:U23"/>
    <mergeCell ref="C25:G25"/>
    <mergeCell ref="Q25:U25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C61:J61"/>
    <mergeCell ref="C54:G54"/>
    <mergeCell ref="C55:G55"/>
    <mergeCell ref="C56:G56"/>
    <mergeCell ref="C57:G57"/>
    <mergeCell ref="C58:G58"/>
    <mergeCell ref="C59:G59"/>
    <mergeCell ref="C60:J60"/>
    <mergeCell ref="C38:G38"/>
    <mergeCell ref="Q34:U34"/>
    <mergeCell ref="Q35:U35"/>
    <mergeCell ref="Q36:U36"/>
    <mergeCell ref="C18:G18"/>
    <mergeCell ref="Q39:U39"/>
    <mergeCell ref="C26:G26"/>
    <mergeCell ref="Q26:U26"/>
    <mergeCell ref="Q37:U37"/>
    <mergeCell ref="Q38:U38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Q17:U17"/>
    <mergeCell ref="Q13:U13"/>
    <mergeCell ref="C14:G14"/>
    <mergeCell ref="Q14:U14"/>
    <mergeCell ref="C40:G40"/>
    <mergeCell ref="Q40:U40"/>
    <mergeCell ref="C33:G33"/>
    <mergeCell ref="Q33:U33"/>
    <mergeCell ref="C36:G36"/>
    <mergeCell ref="C37:G37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C10:G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2E80C-1D7E-46C2-8DBA-22E959E74F6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ColWidth="10.5546875" defaultRowHeight="14.4" x14ac:dyDescent="0.25"/>
  <cols>
    <col min="1" max="2" width="3.5546875" style="403" customWidth="1"/>
    <col min="3" max="3" width="40.5546875" style="403" customWidth="1"/>
    <col min="4" max="4" width="10.5546875" style="404" customWidth="1"/>
    <col min="5" max="5" width="13.44140625" style="404" bestFit="1" customWidth="1"/>
    <col min="6" max="6" width="9.88671875" style="404" bestFit="1" customWidth="1"/>
    <col min="7" max="7" width="16.5546875" style="403" customWidth="1"/>
    <col min="8" max="9" width="3.5546875" style="403" customWidth="1"/>
    <col min="10" max="11" width="22.44140625" style="403" customWidth="1"/>
    <col min="12" max="12" width="9.88671875" style="403" customWidth="1"/>
    <col min="13" max="13" width="10.5546875" style="404" customWidth="1"/>
    <col min="14" max="14" width="16.5546875" style="403" customWidth="1"/>
    <col min="15" max="247" width="9.109375" style="403" customWidth="1"/>
    <col min="248" max="248" width="3.5546875" style="403" customWidth="1"/>
    <col min="249" max="249" width="29.5546875" style="403" customWidth="1"/>
    <col min="250" max="250" width="6.44140625" style="403" customWidth="1"/>
    <col min="251" max="251" width="9.44140625" style="403" bestFit="1" customWidth="1"/>
    <col min="252" max="252" width="16.5546875" style="403" customWidth="1"/>
    <col min="253" max="253" width="3.5546875" style="403" customWidth="1"/>
    <col min="254" max="254" width="29.5546875" style="403" customWidth="1"/>
    <col min="255" max="255" width="6.5546875" style="403" customWidth="1"/>
    <col min="256" max="16384" width="10.5546875" style="403"/>
  </cols>
  <sheetData>
    <row r="2" spans="2:14" s="393" customFormat="1" ht="22.5" customHeight="1" x14ac:dyDescent="0.25">
      <c r="B2" s="1016" t="s">
        <v>791</v>
      </c>
      <c r="C2" s="1017"/>
      <c r="D2" s="1017"/>
      <c r="E2" s="1017"/>
      <c r="F2" s="1017"/>
      <c r="G2" s="1026"/>
    </row>
    <row r="3" spans="2:14" x14ac:dyDescent="0.25">
      <c r="B3" s="1153" t="s">
        <v>683</v>
      </c>
      <c r="C3" s="1153"/>
      <c r="D3" s="1153"/>
      <c r="E3" s="1153"/>
      <c r="F3" s="1153"/>
      <c r="G3" s="1153"/>
      <c r="I3" s="1153" t="str">
        <f>B3</f>
        <v>AQUECIMENTO SOLAR DE ÁGUA</v>
      </c>
      <c r="J3" s="1153"/>
      <c r="K3" s="1153"/>
      <c r="L3" s="1153"/>
      <c r="M3" s="1153"/>
      <c r="N3" s="1153"/>
    </row>
    <row r="4" spans="2:14" x14ac:dyDescent="0.25">
      <c r="B4" s="1153" t="s">
        <v>735</v>
      </c>
      <c r="C4" s="1153"/>
      <c r="D4" s="1153"/>
      <c r="E4" s="1153"/>
      <c r="F4" s="1153"/>
      <c r="G4" s="1153"/>
      <c r="I4" s="1154" t="s">
        <v>736</v>
      </c>
      <c r="J4" s="1154"/>
      <c r="K4" s="1154"/>
      <c r="L4" s="1154"/>
      <c r="M4" s="1154"/>
      <c r="N4" s="1154"/>
    </row>
    <row r="5" spans="2:14" x14ac:dyDescent="0.25">
      <c r="B5" s="241"/>
      <c r="C5" s="242" t="s">
        <v>553</v>
      </c>
      <c r="D5" s="1155"/>
      <c r="E5" s="1155"/>
      <c r="F5" s="1155"/>
      <c r="G5" s="1156"/>
      <c r="I5" s="243">
        <v>1</v>
      </c>
      <c r="J5" s="1152" t="s">
        <v>554</v>
      </c>
      <c r="K5" s="1152"/>
      <c r="L5" s="244"/>
      <c r="M5" s="245" t="s">
        <v>74</v>
      </c>
      <c r="N5" s="246"/>
    </row>
    <row r="6" spans="2:14" x14ac:dyDescent="0.25">
      <c r="B6" s="241"/>
      <c r="C6" s="247" t="s">
        <v>555</v>
      </c>
      <c r="D6" s="1155"/>
      <c r="E6" s="1155"/>
      <c r="F6" s="1155"/>
      <c r="G6" s="1156"/>
      <c r="I6" s="243">
        <v>2</v>
      </c>
      <c r="J6" s="1152" t="s">
        <v>556</v>
      </c>
      <c r="K6" s="1152"/>
      <c r="L6" s="244"/>
      <c r="M6" s="245" t="s">
        <v>71</v>
      </c>
      <c r="N6" s="246"/>
    </row>
    <row r="7" spans="2:14" ht="16.2" x14ac:dyDescent="0.25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52" t="s">
        <v>560</v>
      </c>
      <c r="K7" s="1152"/>
      <c r="L7" s="250" t="s">
        <v>361</v>
      </c>
      <c r="M7" s="245" t="s">
        <v>72</v>
      </c>
      <c r="N7" s="253"/>
    </row>
    <row r="8" spans="2:14" ht="15.6" x14ac:dyDescent="0.25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52" t="s">
        <v>563</v>
      </c>
      <c r="K8" s="1152"/>
      <c r="L8" s="250" t="s">
        <v>361</v>
      </c>
      <c r="M8" s="245" t="s">
        <v>564</v>
      </c>
      <c r="N8" s="254"/>
    </row>
    <row r="9" spans="2:14" x14ac:dyDescent="0.25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52" t="s">
        <v>379</v>
      </c>
      <c r="K9" s="1152"/>
      <c r="L9" s="244"/>
      <c r="M9" s="245" t="s">
        <v>65</v>
      </c>
      <c r="N9" s="257">
        <f>IF(OR(N17="",N18="",N19=""),0.1,((N17*N18)/(N19*180)))</f>
        <v>0.1</v>
      </c>
    </row>
    <row r="10" spans="2:14" ht="16.2" x14ac:dyDescent="0.25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52" t="s">
        <v>568</v>
      </c>
      <c r="K10" s="1152"/>
      <c r="L10" s="244"/>
      <c r="M10" s="261" t="s">
        <v>68</v>
      </c>
      <c r="N10" s="257">
        <v>0.6</v>
      </c>
    </row>
    <row r="11" spans="2:14" ht="16.2" x14ac:dyDescent="0.25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52" t="s">
        <v>570</v>
      </c>
      <c r="K11" s="1152"/>
      <c r="L11" s="244"/>
      <c r="M11" s="245" t="s">
        <v>139</v>
      </c>
      <c r="N11" s="246"/>
    </row>
    <row r="12" spans="2:14" ht="15.6" x14ac:dyDescent="0.25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52" t="s">
        <v>573</v>
      </c>
      <c r="K12" s="1152"/>
      <c r="L12" s="250" t="s">
        <v>574</v>
      </c>
      <c r="M12" s="245" t="s">
        <v>70</v>
      </c>
      <c r="N12" s="246"/>
    </row>
    <row r="13" spans="2:14" x14ac:dyDescent="0.25">
      <c r="B13" s="1154" t="s">
        <v>737</v>
      </c>
      <c r="C13" s="1154"/>
      <c r="D13" s="1154"/>
      <c r="E13" s="1154"/>
      <c r="F13" s="1154"/>
      <c r="G13" s="1154"/>
      <c r="I13" s="243"/>
      <c r="J13" s="1152" t="s">
        <v>575</v>
      </c>
      <c r="K13" s="1152"/>
      <c r="L13" s="250" t="s">
        <v>576</v>
      </c>
      <c r="M13" s="245" t="s">
        <v>73</v>
      </c>
      <c r="N13" s="246"/>
    </row>
    <row r="14" spans="2:14" x14ac:dyDescent="0.25">
      <c r="B14" s="241"/>
      <c r="C14" s="247" t="s">
        <v>577</v>
      </c>
      <c r="D14" s="1155"/>
      <c r="E14" s="1155"/>
      <c r="F14" s="1155"/>
      <c r="G14" s="1156"/>
      <c r="I14" s="243"/>
      <c r="J14" s="1152" t="s">
        <v>578</v>
      </c>
      <c r="K14" s="1152"/>
      <c r="L14" s="244"/>
      <c r="M14" s="1158">
        <v>24</v>
      </c>
      <c r="N14" s="1159"/>
    </row>
    <row r="15" spans="2:14" x14ac:dyDescent="0.25">
      <c r="B15" s="241"/>
      <c r="C15" s="247" t="s">
        <v>579</v>
      </c>
      <c r="D15" s="1160"/>
      <c r="E15" s="1155"/>
      <c r="F15" s="1155"/>
      <c r="G15" s="1156"/>
      <c r="I15" s="243"/>
      <c r="J15" s="1152" t="s">
        <v>580</v>
      </c>
      <c r="K15" s="1152"/>
      <c r="L15" s="244"/>
      <c r="M15" s="245" t="s">
        <v>77</v>
      </c>
      <c r="N15" s="257">
        <f>Apoio!C86</f>
        <v>0.5</v>
      </c>
    </row>
    <row r="16" spans="2:14" x14ac:dyDescent="0.25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54" t="s">
        <v>739</v>
      </c>
      <c r="J16" s="1154"/>
      <c r="K16" s="1154"/>
      <c r="L16" s="1154"/>
      <c r="M16" s="1154"/>
      <c r="N16" s="1154"/>
    </row>
    <row r="17" spans="2:14" x14ac:dyDescent="0.25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57" t="s">
        <v>585</v>
      </c>
      <c r="K17" s="1157"/>
      <c r="L17" s="265"/>
      <c r="M17" s="266" t="s">
        <v>69</v>
      </c>
      <c r="N17" s="267"/>
    </row>
    <row r="18" spans="2:14" ht="15.6" x14ac:dyDescent="0.25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57" t="s">
        <v>573</v>
      </c>
      <c r="K18" s="1157"/>
      <c r="L18" s="269" t="s">
        <v>574</v>
      </c>
      <c r="M18" s="266" t="s">
        <v>70</v>
      </c>
      <c r="N18" s="270"/>
    </row>
    <row r="19" spans="2:14" ht="15.6" x14ac:dyDescent="0.25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57" t="s">
        <v>130</v>
      </c>
      <c r="K19" s="1157"/>
      <c r="L19" s="265"/>
      <c r="M19" s="266" t="s">
        <v>71</v>
      </c>
      <c r="N19" s="274"/>
    </row>
    <row r="20" spans="2:14" x14ac:dyDescent="0.25">
      <c r="D20" s="403"/>
      <c r="E20" s="403"/>
      <c r="F20" s="403"/>
    </row>
    <row r="21" spans="2:14" x14ac:dyDescent="0.25">
      <c r="B21" s="1098" t="s">
        <v>738</v>
      </c>
      <c r="C21" s="1099"/>
      <c r="D21" s="1099"/>
      <c r="E21" s="1099"/>
      <c r="F21" s="1099"/>
      <c r="G21" s="1107"/>
      <c r="I21" s="1161" t="s">
        <v>589</v>
      </c>
      <c r="J21" s="1162"/>
      <c r="K21" s="1161" t="s">
        <v>590</v>
      </c>
      <c r="L21" s="1162"/>
    </row>
    <row r="22" spans="2:14" x14ac:dyDescent="0.25">
      <c r="B22" s="181"/>
      <c r="C22" s="206"/>
      <c r="D22" s="206"/>
      <c r="E22" s="206"/>
      <c r="F22" s="204"/>
      <c r="G22" s="184" t="s">
        <v>31</v>
      </c>
      <c r="I22" s="1163" t="s">
        <v>591</v>
      </c>
      <c r="J22" s="1164"/>
      <c r="K22" s="1163" t="s">
        <v>592</v>
      </c>
      <c r="L22" s="1164"/>
    </row>
    <row r="23" spans="2:14" x14ac:dyDescent="0.25">
      <c r="B23" s="1129">
        <v>9</v>
      </c>
      <c r="C23" s="207" t="s">
        <v>216</v>
      </c>
      <c r="D23" s="275"/>
      <c r="E23" s="1166" t="s">
        <v>382</v>
      </c>
      <c r="F23" s="1168" t="s">
        <v>35</v>
      </c>
      <c r="G23" s="1172">
        <f>(N7*N5*N11*N12*N10*365)/(60*1000000)</f>
        <v>0</v>
      </c>
      <c r="I23" s="1165">
        <v>100</v>
      </c>
      <c r="J23" s="1165"/>
      <c r="K23" s="1165" t="s">
        <v>593</v>
      </c>
      <c r="L23" s="1165"/>
    </row>
    <row r="24" spans="2:14" x14ac:dyDescent="0.25">
      <c r="B24" s="1131"/>
      <c r="C24" s="209" t="s">
        <v>400</v>
      </c>
      <c r="D24" s="210">
        <f>CEE</f>
        <v>845.27153232180933</v>
      </c>
      <c r="E24" s="1167"/>
      <c r="F24" s="1169"/>
      <c r="G24" s="1173"/>
      <c r="I24" s="1165">
        <v>150</v>
      </c>
      <c r="J24" s="1165"/>
      <c r="K24" s="1165" t="s">
        <v>594</v>
      </c>
      <c r="L24" s="1165"/>
    </row>
    <row r="25" spans="2:14" x14ac:dyDescent="0.25">
      <c r="B25" s="1129">
        <v>10</v>
      </c>
      <c r="C25" s="207" t="s">
        <v>217</v>
      </c>
      <c r="D25" s="275"/>
      <c r="E25" s="1166" t="s">
        <v>368</v>
      </c>
      <c r="F25" s="1168" t="s">
        <v>37</v>
      </c>
      <c r="G25" s="1170">
        <f>(N5*N6*N9*(N7-N8))/1000</f>
        <v>0</v>
      </c>
      <c r="I25" s="1165">
        <v>200</v>
      </c>
      <c r="J25" s="1165"/>
      <c r="K25" s="1165" t="s">
        <v>595</v>
      </c>
      <c r="L25" s="1165"/>
    </row>
    <row r="26" spans="2:14" x14ac:dyDescent="0.25">
      <c r="B26" s="1131"/>
      <c r="C26" s="209" t="s">
        <v>397</v>
      </c>
      <c r="D26" s="210">
        <f>CED</f>
        <v>2277.1639023839998</v>
      </c>
      <c r="E26" s="1167"/>
      <c r="F26" s="1169"/>
      <c r="G26" s="1171"/>
      <c r="I26" s="1165">
        <v>300</v>
      </c>
      <c r="J26" s="1165"/>
      <c r="K26" s="1165" t="s">
        <v>596</v>
      </c>
      <c r="L26" s="1165"/>
    </row>
    <row r="27" spans="2:14" ht="15.6" x14ac:dyDescent="0.25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65">
        <v>400</v>
      </c>
      <c r="J27" s="1165"/>
      <c r="K27" s="1165" t="s">
        <v>598</v>
      </c>
      <c r="L27" s="1165"/>
    </row>
    <row r="28" spans="2:14" s="393" customFormat="1" x14ac:dyDescent="0.25">
      <c r="B28" s="392"/>
      <c r="F28" s="394"/>
      <c r="G28" s="395"/>
    </row>
    <row r="29" spans="2:14" s="393" customFormat="1" ht="15.6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5.6" x14ac:dyDescent="0.35">
      <c r="B30" s="392"/>
      <c r="E30" s="333" t="s">
        <v>830</v>
      </c>
      <c r="F30" s="323"/>
      <c r="G30" s="176">
        <f>RCB!J9</f>
        <v>0</v>
      </c>
    </row>
    <row r="33" spans="2:13" x14ac:dyDescent="0.25">
      <c r="B33" s="1082" t="s">
        <v>782</v>
      </c>
      <c r="C33" s="1083"/>
      <c r="D33" s="1083"/>
      <c r="E33" s="1083"/>
      <c r="F33" s="1083"/>
      <c r="G33" s="1084"/>
      <c r="L33" s="404"/>
      <c r="M33" s="403"/>
    </row>
    <row r="34" spans="2:13" x14ac:dyDescent="0.25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5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5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5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5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5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5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5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5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5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5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5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5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J19:K19"/>
    <mergeCell ref="B21:G21"/>
    <mergeCell ref="I21:J21"/>
    <mergeCell ref="K21:L21"/>
    <mergeCell ref="I22:J22"/>
    <mergeCell ref="K22:L22"/>
    <mergeCell ref="B13:G13"/>
    <mergeCell ref="J13:K13"/>
    <mergeCell ref="D14:G14"/>
    <mergeCell ref="J14:K14"/>
    <mergeCell ref="M14:N14"/>
    <mergeCell ref="D15:G15"/>
    <mergeCell ref="J15:K15"/>
    <mergeCell ref="J7:K7"/>
    <mergeCell ref="J8:K8"/>
    <mergeCell ref="J9:K9"/>
    <mergeCell ref="J18:K18"/>
    <mergeCell ref="J11:K11"/>
    <mergeCell ref="J12:K12"/>
    <mergeCell ref="I16:N16"/>
    <mergeCell ref="J17:K17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7620</xdr:colOff>
                    <xdr:row>12</xdr:row>
                    <xdr:rowOff>182880</xdr:rowOff>
                  </from>
                  <to>
                    <xdr:col>14</xdr:col>
                    <xdr:colOff>7620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009ED-F783-43A2-97A3-2B6425D55F8B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17" t="s">
        <v>964</v>
      </c>
      <c r="E2" s="1017"/>
      <c r="F2" s="1017"/>
      <c r="G2" s="1017"/>
      <c r="H2" s="1017"/>
      <c r="I2" s="101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88"/>
      <c r="D8" s="1089"/>
      <c r="E8" s="1089"/>
      <c r="F8" s="1089"/>
      <c r="G8" s="108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88"/>
      <c r="D9" s="1089"/>
      <c r="E9" s="1089"/>
      <c r="F9" s="1089"/>
      <c r="G9" s="108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88"/>
      <c r="D10" s="1089"/>
      <c r="E10" s="1089"/>
      <c r="F10" s="1089"/>
      <c r="G10" s="108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88"/>
      <c r="D11" s="1089"/>
      <c r="E11" s="1089"/>
      <c r="F11" s="1089"/>
      <c r="G11" s="108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88"/>
      <c r="D12" s="1089"/>
      <c r="E12" s="1089"/>
      <c r="F12" s="1089"/>
      <c r="G12" s="108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88"/>
      <c r="D15" s="1089"/>
      <c r="E15" s="1089"/>
      <c r="F15" s="1089"/>
      <c r="G15" s="1089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88"/>
      <c r="D20" s="1089"/>
      <c r="E20" s="1089"/>
      <c r="F20" s="1089"/>
      <c r="G20" s="108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093" t="s">
        <v>288</v>
      </c>
      <c r="D48" s="1094"/>
      <c r="E48" s="1094"/>
      <c r="F48" s="1094"/>
      <c r="G48" s="109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5">
      <c r="B57" s="1095" t="s">
        <v>923</v>
      </c>
      <c r="C57" s="1096"/>
      <c r="D57" s="1096"/>
      <c r="E57" s="1096"/>
      <c r="F57" s="1096"/>
      <c r="G57" s="1096"/>
      <c r="H57" s="1096"/>
      <c r="I57" s="1096"/>
      <c r="J57" s="1097"/>
      <c r="K57" s="1042" t="s">
        <v>913</v>
      </c>
      <c r="L57" s="1042"/>
      <c r="M57" s="1042"/>
      <c r="N57" s="1042" t="s">
        <v>913</v>
      </c>
      <c r="O57" s="1042"/>
      <c r="P57" s="1042"/>
    </row>
    <row r="58" spans="2:18" ht="14.4" x14ac:dyDescent="0.3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28.8" x14ac:dyDescent="0.3">
      <c r="B59" s="316"/>
      <c r="C59" s="1091" t="s">
        <v>293</v>
      </c>
      <c r="D59" s="1091"/>
      <c r="E59" s="1091"/>
      <c r="F59" s="1091"/>
      <c r="G59" s="109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3">
      <c r="B60" s="165">
        <v>1</v>
      </c>
      <c r="C60" s="1090"/>
      <c r="D60" s="1090"/>
      <c r="E60" s="1090"/>
      <c r="F60" s="1090"/>
      <c r="G60" s="1088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3">
      <c r="B61" s="167">
        <v>2</v>
      </c>
      <c r="C61" s="1090"/>
      <c r="D61" s="1090"/>
      <c r="E61" s="1090"/>
      <c r="F61" s="1090"/>
      <c r="G61" s="1088"/>
      <c r="H61" s="177"/>
      <c r="I61" s="320"/>
      <c r="J61" s="504">
        <f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3">
      <c r="B62" s="165">
        <v>3</v>
      </c>
      <c r="C62" s="1090"/>
      <c r="D62" s="1090"/>
      <c r="E62" s="1090"/>
      <c r="F62" s="1090"/>
      <c r="G62" s="1088"/>
      <c r="H62" s="177"/>
      <c r="I62" s="320"/>
      <c r="J62" s="504">
        <f>IFERROR(SMALL(K62:P62,1),0)</f>
        <v>0</v>
      </c>
      <c r="K62" s="496"/>
      <c r="L62" s="496"/>
      <c r="M62" s="496"/>
      <c r="N62" s="496"/>
      <c r="O62" s="496"/>
      <c r="P62" s="496"/>
    </row>
    <row r="63" spans="2:18" ht="15" customHeight="1" x14ac:dyDescent="0.3">
      <c r="B63" s="167">
        <v>4</v>
      </c>
      <c r="C63" s="1090"/>
      <c r="D63" s="1090"/>
      <c r="E63" s="1090"/>
      <c r="F63" s="1090"/>
      <c r="G63" s="1088"/>
      <c r="H63" s="177"/>
      <c r="I63" s="320"/>
      <c r="J63" s="504">
        <f>IFERROR(SMALL(K63:P63,1),0)</f>
        <v>0</v>
      </c>
      <c r="K63" s="497"/>
      <c r="L63" s="497"/>
      <c r="M63" s="497"/>
      <c r="N63" s="497"/>
      <c r="O63" s="497"/>
      <c r="P63" s="497"/>
    </row>
    <row r="64" spans="2:18" ht="15" customHeight="1" x14ac:dyDescent="0.3">
      <c r="B64" s="165">
        <v>5</v>
      </c>
      <c r="C64" s="1090"/>
      <c r="D64" s="1090"/>
      <c r="E64" s="1090"/>
      <c r="F64" s="1090"/>
      <c r="G64" s="1088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5"/>
      <c r="L66" s="495"/>
      <c r="M66" s="495"/>
      <c r="N66" s="495"/>
      <c r="O66" s="495"/>
      <c r="P66" s="495"/>
    </row>
    <row r="67" spans="2:17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3"/>
      <c r="L67" s="493"/>
      <c r="M67" s="493"/>
      <c r="N67" s="493"/>
      <c r="O67" s="493"/>
      <c r="P67" s="493"/>
    </row>
    <row r="68" spans="2:17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6"/>
      <c r="L68" s="496"/>
      <c r="M68" s="496"/>
      <c r="N68" s="496"/>
      <c r="O68" s="496"/>
      <c r="P68" s="496"/>
    </row>
    <row r="69" spans="2:17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7"/>
      <c r="L69" s="497"/>
      <c r="M69" s="497"/>
      <c r="N69" s="497"/>
      <c r="O69" s="497"/>
      <c r="P69" s="497"/>
    </row>
    <row r="70" spans="2:17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7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7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7" s="514" customFormat="1" ht="15" customHeight="1" x14ac:dyDescent="0.25">
      <c r="B73" s="1095" t="s">
        <v>923</v>
      </c>
      <c r="C73" s="1096"/>
      <c r="D73" s="1096"/>
      <c r="E73" s="1096"/>
      <c r="F73" s="1096"/>
      <c r="G73" s="1096"/>
      <c r="H73" s="1096"/>
      <c r="I73" s="1096"/>
      <c r="J73" s="1097"/>
      <c r="K73" s="1042" t="s">
        <v>913</v>
      </c>
      <c r="L73" s="1042"/>
      <c r="M73" s="1042"/>
      <c r="N73" s="1042" t="s">
        <v>913</v>
      </c>
      <c r="O73" s="1042"/>
      <c r="P73" s="1042"/>
    </row>
    <row r="74" spans="2:17" ht="15" customHeight="1" x14ac:dyDescent="0.3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3">
      <c r="B75" s="316"/>
      <c r="C75" s="1105" t="s">
        <v>178</v>
      </c>
      <c r="D75" s="1105"/>
      <c r="E75" s="1105"/>
      <c r="F75" s="1105"/>
      <c r="G75" s="1105"/>
      <c r="H75" s="110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3">
      <c r="B76" s="178">
        <v>1</v>
      </c>
      <c r="C76" s="1103"/>
      <c r="D76" s="1103"/>
      <c r="E76" s="1103"/>
      <c r="F76" s="1103"/>
      <c r="G76" s="1103"/>
      <c r="H76" s="1104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3">
      <c r="B77" s="178">
        <v>2</v>
      </c>
      <c r="C77" s="1103"/>
      <c r="D77" s="1103"/>
      <c r="E77" s="1103"/>
      <c r="F77" s="1103"/>
      <c r="G77" s="1103"/>
      <c r="H77" s="1104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3">
      <c r="B78" s="178">
        <v>3</v>
      </c>
      <c r="C78" s="1103"/>
      <c r="D78" s="1103"/>
      <c r="E78" s="1103"/>
      <c r="F78" s="1103"/>
      <c r="G78" s="1103"/>
      <c r="H78" s="1104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  <c r="Q84" s="676"/>
    </row>
    <row r="85" spans="2:17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  <c r="Q85" s="676"/>
    </row>
    <row r="86" spans="2:17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5">
      <c r="B87" s="1095" t="s">
        <v>923</v>
      </c>
      <c r="C87" s="1096"/>
      <c r="D87" s="1096"/>
      <c r="E87" s="1096"/>
      <c r="F87" s="1096"/>
      <c r="G87" s="1096"/>
      <c r="H87" s="1096"/>
      <c r="I87" s="1096"/>
      <c r="J87" s="1097"/>
      <c r="K87" s="1042" t="s">
        <v>913</v>
      </c>
      <c r="L87" s="1042"/>
      <c r="M87" s="1042"/>
      <c r="N87" s="1042" t="s">
        <v>913</v>
      </c>
      <c r="O87" s="1042"/>
      <c r="P87" s="1042"/>
    </row>
    <row r="88" spans="2:17" ht="15" customHeight="1" x14ac:dyDescent="0.3">
      <c r="B88" s="1098" t="s">
        <v>706</v>
      </c>
      <c r="C88" s="1099"/>
      <c r="D88" s="1099"/>
      <c r="E88" s="1099"/>
      <c r="F88" s="1099"/>
      <c r="G88" s="1099"/>
      <c r="H88" s="1099"/>
      <c r="I88" s="1099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3">
      <c r="B89" s="1108" t="s">
        <v>15</v>
      </c>
      <c r="C89" s="1105"/>
      <c r="D89" s="1105"/>
      <c r="E89" s="1105"/>
      <c r="F89" s="1105"/>
      <c r="G89" s="1105"/>
      <c r="H89" s="110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3">
      <c r="B90" s="178">
        <v>1</v>
      </c>
      <c r="C90" s="1103"/>
      <c r="D90" s="1103"/>
      <c r="E90" s="1103"/>
      <c r="F90" s="1103"/>
      <c r="G90" s="1103"/>
      <c r="H90" s="1104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3">
      <c r="B91" s="178">
        <v>2</v>
      </c>
      <c r="C91" s="1103"/>
      <c r="D91" s="1103"/>
      <c r="E91" s="1103"/>
      <c r="F91" s="1103"/>
      <c r="G91" s="1103"/>
      <c r="H91" s="1104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7" ht="15" customHeight="1" x14ac:dyDescent="0.3">
      <c r="B92" s="178">
        <v>3</v>
      </c>
      <c r="C92" s="1103"/>
      <c r="D92" s="1103"/>
      <c r="E92" s="1103"/>
      <c r="F92" s="1103"/>
      <c r="G92" s="1103"/>
      <c r="H92" s="1104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  <c r="Q98" s="676"/>
    </row>
    <row r="99" spans="2:17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  <c r="Q99" s="676"/>
    </row>
    <row r="100" spans="2:17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5">
      <c r="B101" s="1095" t="s">
        <v>923</v>
      </c>
      <c r="C101" s="1096"/>
      <c r="D101" s="1096"/>
      <c r="E101" s="1096"/>
      <c r="F101" s="1096"/>
      <c r="G101" s="1096"/>
      <c r="H101" s="1096"/>
      <c r="I101" s="1096"/>
      <c r="J101" s="1097"/>
      <c r="K101" s="1042" t="s">
        <v>913</v>
      </c>
      <c r="L101" s="1042"/>
      <c r="M101" s="1042"/>
      <c r="N101" s="1042" t="s">
        <v>913</v>
      </c>
      <c r="O101" s="1042"/>
      <c r="P101" s="1042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2086C-E3AC-41DF-9372-0026A0320DDB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16" t="s">
        <v>965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EQUIPAMENTOS HOSPITALARES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39" t="str">
        <f>IF(ISBLANK('HospCusto (ORÇ)'!C8)," ",'HospCusto (ORÇ)'!C8)</f>
        <v xml:space="preserve"> </v>
      </c>
      <c r="D8" s="1139"/>
      <c r="E8" s="1139"/>
      <c r="F8" s="1139"/>
      <c r="G8" s="1113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39" t="str">
        <f>IF(ISBLANK('HospCusto (ORÇ)'!C9)," ",'HospCusto (ORÇ)'!C9)</f>
        <v xml:space="preserve"> </v>
      </c>
      <c r="D9" s="1139"/>
      <c r="E9" s="1139"/>
      <c r="F9" s="1139"/>
      <c r="G9" s="1113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39" t="str">
        <f>IF(ISBLANK('HospCusto (ORÇ)'!C10)," ",'HospCusto (ORÇ)'!C10)</f>
        <v xml:space="preserve"> </v>
      </c>
      <c r="D10" s="1139"/>
      <c r="E10" s="1139"/>
      <c r="F10" s="1139"/>
      <c r="G10" s="1113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39" t="str">
        <f>IF(ISBLANK('HospCusto (ORÇ)'!C11)," ",'HospCusto (ORÇ)'!C11)</f>
        <v xml:space="preserve"> </v>
      </c>
      <c r="D11" s="1139"/>
      <c r="E11" s="1139"/>
      <c r="F11" s="1139"/>
      <c r="G11" s="1113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39" t="str">
        <f>IF(ISBLANK('HospCusto (ORÇ)'!C12)," ",'HospCusto (ORÇ)'!C12)</f>
        <v xml:space="preserve"> </v>
      </c>
      <c r="D12" s="1139"/>
      <c r="E12" s="1139"/>
      <c r="F12" s="1139"/>
      <c r="G12" s="1113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39" t="str">
        <f>IF(ISBLANK('HospCusto (ORÇ)'!C13)," ",'HospCusto (ORÇ)'!C13)</f>
        <v xml:space="preserve"> </v>
      </c>
      <c r="D13" s="1139"/>
      <c r="E13" s="1139"/>
      <c r="F13" s="1139"/>
      <c r="G13" s="1113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39" t="str">
        <f>IF(ISBLANK('HospCusto (ORÇ)'!C14)," ",'HospCusto (ORÇ)'!C14)</f>
        <v xml:space="preserve"> </v>
      </c>
      <c r="D14" s="1139"/>
      <c r="E14" s="1139"/>
      <c r="F14" s="1139"/>
      <c r="G14" s="1113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39" t="str">
        <f>IF(ISBLANK('HospCusto (ORÇ)'!C15)," ",'HospCusto (ORÇ)'!C15)</f>
        <v xml:space="preserve"> </v>
      </c>
      <c r="D15" s="1139"/>
      <c r="E15" s="1139"/>
      <c r="F15" s="1139"/>
      <c r="G15" s="1113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3">
      <c r="B16" s="165">
        <v>9</v>
      </c>
      <c r="C16" s="1139" t="str">
        <f>IF(ISBLANK('HospCusto (ORÇ)'!C16)," ",'HospCusto (ORÇ)'!C16)</f>
        <v xml:space="preserve"> </v>
      </c>
      <c r="D16" s="1139"/>
      <c r="E16" s="1139"/>
      <c r="F16" s="1139"/>
      <c r="G16" s="1113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39" t="str">
        <f>IF(ISBLANK('HospCusto (ORÇ)'!C17)," ",'HospCusto (ORÇ)'!C17)</f>
        <v xml:space="preserve"> </v>
      </c>
      <c r="D17" s="1139"/>
      <c r="E17" s="1139"/>
      <c r="F17" s="1139"/>
      <c r="G17" s="1113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>K17-M17-N17</f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39" t="str">
        <f>IF(ISBLANK('HospCusto (ORÇ)'!C18)," ",'HospCusto (ORÇ)'!C18)</f>
        <v xml:space="preserve"> </v>
      </c>
      <c r="D18" s="1139"/>
      <c r="E18" s="1139"/>
      <c r="F18" s="1139"/>
      <c r="G18" s="1113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>I18*J18</f>
        <v>0</v>
      </c>
      <c r="L18" s="328">
        <f>K18-M18-N18</f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39" t="str">
        <f>IF(ISBLANK('HospCusto (ORÇ)'!C19)," ",'HospCusto (ORÇ)'!C19)</f>
        <v xml:space="preserve"> </v>
      </c>
      <c r="D19" s="1139"/>
      <c r="E19" s="1139"/>
      <c r="F19" s="1139"/>
      <c r="G19" s="1113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>I19*J19</f>
        <v>0</v>
      </c>
      <c r="L19" s="328">
        <f>K19-M19-N19</f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39" t="str">
        <f>IF(ISBLANK('HospCusto (ORÇ)'!C20)," ",'HospCusto (ORÇ)'!C20)</f>
        <v xml:space="preserve"> </v>
      </c>
      <c r="D20" s="1139"/>
      <c r="E20" s="1139"/>
      <c r="F20" s="1139"/>
      <c r="G20" s="1113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39" t="str">
        <f>IF(ISBLANK('HospCusto (ORÇ)'!C21)," ",'HospCusto (ORÇ)'!C21)</f>
        <v xml:space="preserve"> </v>
      </c>
      <c r="D21" s="1139"/>
      <c r="E21" s="1139"/>
      <c r="F21" s="1139"/>
      <c r="G21" s="1113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39" t="str">
        <f>IF(ISBLANK('HospCusto (ORÇ)'!C22)," ",'HospCusto (ORÇ)'!C22)</f>
        <v xml:space="preserve"> </v>
      </c>
      <c r="D22" s="1139"/>
      <c r="E22" s="1139"/>
      <c r="F22" s="1139"/>
      <c r="G22" s="1113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39" t="str">
        <f>IF(ISBLANK('HospCusto (ORÇ)'!C23)," ",'HospCusto (ORÇ)'!C23)</f>
        <v xml:space="preserve"> </v>
      </c>
      <c r="D23" s="1139"/>
      <c r="E23" s="1139"/>
      <c r="F23" s="1139"/>
      <c r="G23" s="1113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39" t="str">
        <f>IF(ISBLANK('HospCusto (ORÇ)'!C24)," ",'HospCusto (ORÇ)'!C24)</f>
        <v xml:space="preserve"> </v>
      </c>
      <c r="D24" s="1139"/>
      <c r="E24" s="1139"/>
      <c r="F24" s="1139"/>
      <c r="G24" s="1113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39" t="str">
        <f>IF(ISBLANK('HospCusto (ORÇ)'!C25)," ",'HospCusto (ORÇ)'!C25)</f>
        <v xml:space="preserve"> </v>
      </c>
      <c r="D25" s="1139"/>
      <c r="E25" s="1139"/>
      <c r="F25" s="1139"/>
      <c r="G25" s="1113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39" t="str">
        <f>IF(ISBLANK('HospCusto (ORÇ)'!C26)," ",'HospCusto (ORÇ)'!C26)</f>
        <v xml:space="preserve"> </v>
      </c>
      <c r="D26" s="1139"/>
      <c r="E26" s="1139"/>
      <c r="F26" s="1139"/>
      <c r="G26" s="1113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39" t="str">
        <f>IF(ISBLANK('HospCusto (ORÇ)'!C27)," ",'HospCusto (ORÇ)'!C27)</f>
        <v xml:space="preserve"> </v>
      </c>
      <c r="D27" s="1139"/>
      <c r="E27" s="1139"/>
      <c r="F27" s="1139"/>
      <c r="G27" s="1113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39" t="str">
        <f>IF(ISBLANK('HospCusto (ORÇ)'!C28)," ",'HospCusto (ORÇ)'!C28)</f>
        <v xml:space="preserve"> </v>
      </c>
      <c r="D28" s="1139"/>
      <c r="E28" s="1139"/>
      <c r="F28" s="1139"/>
      <c r="G28" s="1113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39" t="str">
        <f>IF(ISBLANK('HospCusto (ORÇ)'!C29)," ",'HospCusto (ORÇ)'!C29)</f>
        <v xml:space="preserve"> </v>
      </c>
      <c r="D29" s="1139"/>
      <c r="E29" s="1139"/>
      <c r="F29" s="1139"/>
      <c r="G29" s="1113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39" t="str">
        <f>IF(ISBLANK('HospCusto (ORÇ)'!C30)," ",'HospCusto (ORÇ)'!C30)</f>
        <v xml:space="preserve"> </v>
      </c>
      <c r="D30" s="1139"/>
      <c r="E30" s="1139"/>
      <c r="F30" s="1139"/>
      <c r="G30" s="1113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39" t="str">
        <f>IF(ISBLANK('HospCusto (ORÇ)'!C31)," ",'HospCusto (ORÇ)'!C31)</f>
        <v xml:space="preserve"> </v>
      </c>
      <c r="D31" s="1139"/>
      <c r="E31" s="1139"/>
      <c r="F31" s="1139"/>
      <c r="G31" s="1113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39" t="str">
        <f>IF(ISBLANK('HospCusto (ORÇ)'!C32)," ",'HospCusto (ORÇ)'!C32)</f>
        <v xml:space="preserve"> </v>
      </c>
      <c r="D32" s="1139"/>
      <c r="E32" s="1139"/>
      <c r="F32" s="1139"/>
      <c r="G32" s="1113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39" t="str">
        <f>IF(ISBLANK('HospCusto (ORÇ)'!C33)," ",'HospCusto (ORÇ)'!C33)</f>
        <v xml:space="preserve"> </v>
      </c>
      <c r="D33" s="1139"/>
      <c r="E33" s="1139"/>
      <c r="F33" s="1139"/>
      <c r="G33" s="1113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3">
      <c r="B34" s="165">
        <v>27</v>
      </c>
      <c r="C34" s="1139" t="str">
        <f>IF(ISBLANK('HospCusto (ORÇ)'!C34)," ",'HospCusto (ORÇ)'!C34)</f>
        <v xml:space="preserve"> </v>
      </c>
      <c r="D34" s="1139"/>
      <c r="E34" s="1139"/>
      <c r="F34" s="1139"/>
      <c r="G34" s="1113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39" t="str">
        <f>IF(ISBLANK('HospCusto (ORÇ)'!C35)," ",'HospCusto (ORÇ)'!C35)</f>
        <v xml:space="preserve"> </v>
      </c>
      <c r="D35" s="1139"/>
      <c r="E35" s="1139"/>
      <c r="F35" s="1139"/>
      <c r="G35" s="1113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39" t="str">
        <f>IF(ISBLANK('HospCusto (ORÇ)'!C36)," ",'HospCusto (ORÇ)'!C36)</f>
        <v xml:space="preserve"> </v>
      </c>
      <c r="D36" s="1139"/>
      <c r="E36" s="1139"/>
      <c r="F36" s="1139"/>
      <c r="G36" s="1113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39" t="str">
        <f>IF(ISBLANK('HospCusto (ORÇ)'!C37)," ",'HospCusto (ORÇ)'!C37)</f>
        <v xml:space="preserve"> </v>
      </c>
      <c r="D37" s="1139"/>
      <c r="E37" s="1139"/>
      <c r="F37" s="1139"/>
      <c r="G37" s="1113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39" t="str">
        <f>IF(ISBLANK('HospCusto (ORÇ)'!C38)," ",'HospCusto (ORÇ)'!C38)</f>
        <v xml:space="preserve"> </v>
      </c>
      <c r="D38" s="1139"/>
      <c r="E38" s="1139"/>
      <c r="F38" s="1139"/>
      <c r="G38" s="1113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39" t="str">
        <f>IF(ISBLANK('HospCusto (ORÇ)'!C39)," ",'HospCusto (ORÇ)'!C39)</f>
        <v xml:space="preserve"> </v>
      </c>
      <c r="D39" s="1139"/>
      <c r="E39" s="1139"/>
      <c r="F39" s="1139"/>
      <c r="G39" s="1113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39" t="str">
        <f>IF(ISBLANK('HospCusto (ORÇ)'!C40)," ",'HospCusto (ORÇ)'!C40)</f>
        <v xml:space="preserve"> </v>
      </c>
      <c r="D40" s="1139"/>
      <c r="E40" s="1139"/>
      <c r="F40" s="1139"/>
      <c r="G40" s="1113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39" t="str">
        <f>IF(ISBLANK('HospCusto (ORÇ)'!C41)," ",'HospCusto (ORÇ)'!C41)</f>
        <v xml:space="preserve"> </v>
      </c>
      <c r="D41" s="1139"/>
      <c r="E41" s="1139"/>
      <c r="F41" s="1139"/>
      <c r="G41" s="1113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39" t="str">
        <f>IF(ISBLANK('HospCusto (ORÇ)'!C42)," ",'HospCusto (ORÇ)'!C42)</f>
        <v xml:space="preserve"> </v>
      </c>
      <c r="D42" s="1139"/>
      <c r="E42" s="1139"/>
      <c r="F42" s="1139"/>
      <c r="G42" s="1113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39" t="str">
        <f>IF(ISBLANK('HospCusto (ORÇ)'!C43)," ",'HospCusto (ORÇ)'!C43)</f>
        <v xml:space="preserve"> </v>
      </c>
      <c r="D43" s="1139"/>
      <c r="E43" s="1139"/>
      <c r="F43" s="1139"/>
      <c r="G43" s="1113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39" t="str">
        <f>IF(ISBLANK('HospCusto (ORÇ)'!C44)," ",'HospCusto (ORÇ)'!C44)</f>
        <v xml:space="preserve"> </v>
      </c>
      <c r="D44" s="1139"/>
      <c r="E44" s="1139"/>
      <c r="F44" s="1139"/>
      <c r="G44" s="1113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39" t="str">
        <f>IF(ISBLANK('HospCusto (ORÇ)'!C45)," ",'HospCusto (ORÇ)'!C45)</f>
        <v xml:space="preserve"> </v>
      </c>
      <c r="D45" s="1139"/>
      <c r="E45" s="1139"/>
      <c r="F45" s="1139"/>
      <c r="G45" s="1113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39" t="str">
        <f>IF(ISBLANK('HospCusto (ORÇ)'!C46)," ",'HospCusto (ORÇ)'!C46)</f>
        <v xml:space="preserve"> </v>
      </c>
      <c r="D46" s="1139"/>
      <c r="E46" s="1139"/>
      <c r="F46" s="1139"/>
      <c r="G46" s="1113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39" t="str">
        <f>IF(ISBLANK('HospCusto (ORÇ)'!C47)," ",'HospCusto (ORÇ)'!C47)</f>
        <v xml:space="preserve"> </v>
      </c>
      <c r="D47" s="1139"/>
      <c r="E47" s="1139"/>
      <c r="F47" s="1139"/>
      <c r="G47" s="1113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39" t="str">
        <f>IF(ISBLANK('HospCusto (ORÇ)'!C48)," ",'HospCusto (ORÇ)'!C48)</f>
        <v>Acessórios</v>
      </c>
      <c r="D48" s="1139"/>
      <c r="E48" s="1139"/>
      <c r="F48" s="1139"/>
      <c r="G48" s="1113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22" t="s">
        <v>599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09" t="s">
        <v>836</v>
      </c>
      <c r="Q49" s="1110"/>
      <c r="R49" s="1110"/>
      <c r="S49" s="1110"/>
      <c r="T49" s="1110"/>
      <c r="U49" s="1110"/>
      <c r="V49" s="1111"/>
      <c r="W49" s="171" t="s">
        <v>840</v>
      </c>
      <c r="X49" s="172">
        <f>SUM(X8:X48)</f>
        <v>0</v>
      </c>
    </row>
    <row r="50" spans="2:24" ht="15.6" x14ac:dyDescent="0.3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09" t="s">
        <v>837</v>
      </c>
      <c r="Q50" s="1110"/>
      <c r="R50" s="1110"/>
      <c r="S50" s="1110"/>
      <c r="T50" s="1110"/>
      <c r="U50" s="1110"/>
      <c r="V50" s="1111"/>
      <c r="W50" s="171" t="s">
        <v>841</v>
      </c>
      <c r="X50" s="172">
        <f>IFERROR(X49*($L$86/$K$86),0)</f>
        <v>0</v>
      </c>
    </row>
    <row r="51" spans="2:24" ht="15" customHeight="1" x14ac:dyDescent="0.3">
      <c r="B51" s="1108" t="s">
        <v>797</v>
      </c>
      <c r="C51" s="1105"/>
      <c r="D51" s="1105"/>
      <c r="E51" s="1105"/>
      <c r="F51" s="1105"/>
      <c r="G51" s="110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2" t="s">
        <v>292</v>
      </c>
      <c r="D52" s="1112"/>
      <c r="E52" s="1112"/>
      <c r="F52" s="1112"/>
      <c r="G52" s="1112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24" t="s">
        <v>708</v>
      </c>
      <c r="U52" s="1125"/>
      <c r="V52" s="324">
        <f>IFERROR(SUM(Y8:Y48)/X49,0)</f>
        <v>0</v>
      </c>
    </row>
    <row r="53" spans="2:24" ht="15.6" x14ac:dyDescent="0.35">
      <c r="B53" s="173"/>
      <c r="C53" s="1112" t="s">
        <v>176</v>
      </c>
      <c r="D53" s="1112"/>
      <c r="E53" s="1112"/>
      <c r="F53" s="1112"/>
      <c r="G53" s="1112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3">
      <c r="B54" s="316"/>
      <c r="C54" s="1091" t="s">
        <v>293</v>
      </c>
      <c r="D54" s="1091"/>
      <c r="E54" s="1091"/>
      <c r="F54" s="1091"/>
      <c r="G54" s="109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39" t="str">
        <f>IF(ISBLANK('HospCusto (ORÇ)'!C60)," ",'HospCusto (ORÇ)'!C60)</f>
        <v xml:space="preserve"> </v>
      </c>
      <c r="D55" s="1139"/>
      <c r="E55" s="1139"/>
      <c r="F55" s="1139"/>
      <c r="G55" s="1113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39" t="str">
        <f>IF(ISBLANK('HospCusto (ORÇ)'!C61)," ",'HospCusto (ORÇ)'!C61)</f>
        <v xml:space="preserve"> </v>
      </c>
      <c r="D56" s="1139"/>
      <c r="E56" s="1139"/>
      <c r="F56" s="1139"/>
      <c r="G56" s="1113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39" t="str">
        <f>IF(ISBLANK('HospCusto (ORÇ)'!C62)," ",'HospCusto (ORÇ)'!C62)</f>
        <v xml:space="preserve"> </v>
      </c>
      <c r="D57" s="1139"/>
      <c r="E57" s="1139"/>
      <c r="F57" s="1139"/>
      <c r="G57" s="1113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39" t="str">
        <f>IF(ISBLANK('HospCusto (ORÇ)'!C63)," ",'HospCusto (ORÇ)'!C63)</f>
        <v xml:space="preserve"> </v>
      </c>
      <c r="D58" s="1139"/>
      <c r="E58" s="1139"/>
      <c r="F58" s="1139"/>
      <c r="G58" s="1113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39" t="str">
        <f>IF(ISBLANK('HospCusto (ORÇ)'!C64)," ",'HospCusto (ORÇ)'!C64)</f>
        <v xml:space="preserve"> </v>
      </c>
      <c r="D59" s="1139"/>
      <c r="E59" s="1139"/>
      <c r="F59" s="1139"/>
      <c r="G59" s="1113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20" t="s">
        <v>601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22" t="s">
        <v>602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3">
      <c r="B63" s="1108" t="s">
        <v>797</v>
      </c>
      <c r="C63" s="1105"/>
      <c r="D63" s="1105"/>
      <c r="E63" s="1105"/>
      <c r="F63" s="1105"/>
      <c r="G63" s="110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12" t="s">
        <v>9</v>
      </c>
      <c r="D64" s="1112"/>
      <c r="E64" s="1112"/>
      <c r="F64" s="1112"/>
      <c r="G64" s="1112"/>
      <c r="H64" s="1112"/>
      <c r="I64" s="1112"/>
      <c r="J64" s="1119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3">
      <c r="B65" s="316"/>
      <c r="C65" s="1105" t="s">
        <v>178</v>
      </c>
      <c r="D65" s="1105"/>
      <c r="E65" s="1105"/>
      <c r="F65" s="1105"/>
      <c r="G65" s="1105"/>
      <c r="H65" s="110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12" t="str">
        <f>IF(ISBLANK('HospCusto (ORÇ)'!C76)," ",'HospCusto (ORÇ)'!C76)</f>
        <v xml:space="preserve"> </v>
      </c>
      <c r="D66" s="1112"/>
      <c r="E66" s="1112"/>
      <c r="F66" s="1112"/>
      <c r="G66" s="1112"/>
      <c r="H66" s="1119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12" t="str">
        <f>IF(ISBLANK('HospCusto (ORÇ)'!C77)," ",'HospCusto (ORÇ)'!C77)</f>
        <v xml:space="preserve"> </v>
      </c>
      <c r="D67" s="1112"/>
      <c r="E67" s="1112"/>
      <c r="F67" s="1112"/>
      <c r="G67" s="1112"/>
      <c r="H67" s="1119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12" t="str">
        <f>IF(ISBLANK('HospCusto (ORÇ)'!C78)," ",'HospCusto (ORÇ)'!C78)</f>
        <v xml:space="preserve"> </v>
      </c>
      <c r="D68" s="1112"/>
      <c r="E68" s="1112"/>
      <c r="F68" s="1112"/>
      <c r="G68" s="1112"/>
      <c r="H68" s="1119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20" t="s">
        <v>834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22" t="s">
        <v>603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17" t="s">
        <v>604</v>
      </c>
      <c r="D71" s="1117"/>
      <c r="E71" s="1117"/>
      <c r="F71" s="1117"/>
      <c r="G71" s="1117"/>
      <c r="H71" s="1117"/>
      <c r="I71" s="1117"/>
      <c r="J71" s="111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098" t="s">
        <v>706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107"/>
    </row>
    <row r="73" spans="2:16" x14ac:dyDescent="0.3">
      <c r="B73" s="1108" t="s">
        <v>797</v>
      </c>
      <c r="C73" s="1105"/>
      <c r="D73" s="1105"/>
      <c r="E73" s="1105"/>
      <c r="F73" s="1105"/>
      <c r="G73" s="110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12" t="s">
        <v>303</v>
      </c>
      <c r="D74" s="1112"/>
      <c r="E74" s="1112"/>
      <c r="F74" s="1112"/>
      <c r="G74" s="1112"/>
      <c r="H74" s="1112"/>
      <c r="I74" s="1112"/>
      <c r="J74" s="1119"/>
      <c r="K74" s="328">
        <f t="shared" ref="K74:K79" si="7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3">
      <c r="B75" s="173"/>
      <c r="C75" s="1112" t="s">
        <v>12</v>
      </c>
      <c r="D75" s="1112"/>
      <c r="E75" s="1112"/>
      <c r="F75" s="1112"/>
      <c r="G75" s="1112"/>
      <c r="H75" s="1112"/>
      <c r="I75" s="1112"/>
      <c r="J75" s="1119"/>
      <c r="K75" s="328">
        <f t="shared" si="7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3">
      <c r="B76" s="173"/>
      <c r="C76" s="1112" t="s">
        <v>175</v>
      </c>
      <c r="D76" s="1112"/>
      <c r="E76" s="1112"/>
      <c r="F76" s="1112"/>
      <c r="G76" s="1112"/>
      <c r="H76" s="1112"/>
      <c r="I76" s="1112"/>
      <c r="J76" s="1119"/>
      <c r="K76" s="328">
        <f t="shared" si="7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3">
      <c r="B77" s="173"/>
      <c r="C77" s="1112" t="s">
        <v>304</v>
      </c>
      <c r="D77" s="1112"/>
      <c r="E77" s="1112"/>
      <c r="F77" s="1112"/>
      <c r="G77" s="1112"/>
      <c r="H77" s="1112"/>
      <c r="I77" s="1112"/>
      <c r="J77" s="1119"/>
      <c r="K77" s="328">
        <f t="shared" si="7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3">
      <c r="B78" s="173"/>
      <c r="C78" s="1112" t="s">
        <v>305</v>
      </c>
      <c r="D78" s="1112"/>
      <c r="E78" s="1112"/>
      <c r="F78" s="1112"/>
      <c r="G78" s="1112"/>
      <c r="H78" s="1112"/>
      <c r="I78" s="1112"/>
      <c r="J78" s="1119"/>
      <c r="K78" s="328">
        <f t="shared" si="7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3">
      <c r="B79" s="173"/>
      <c r="C79" s="1112" t="s">
        <v>306</v>
      </c>
      <c r="D79" s="1112"/>
      <c r="E79" s="1112"/>
      <c r="F79" s="1112"/>
      <c r="G79" s="1112"/>
      <c r="H79" s="1112"/>
      <c r="I79" s="1112"/>
      <c r="J79" s="1119"/>
      <c r="K79" s="328">
        <f t="shared" si="7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3">
      <c r="B80" s="1108" t="s">
        <v>15</v>
      </c>
      <c r="C80" s="1105"/>
      <c r="D80" s="1105"/>
      <c r="E80" s="1105"/>
      <c r="F80" s="1105"/>
      <c r="G80" s="1105"/>
      <c r="H80" s="110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12" t="str">
        <f>IF(ISBLANK('HospCusto (ORÇ)'!C90)," ",'HospCusto (ORÇ)'!C90)</f>
        <v xml:space="preserve"> </v>
      </c>
      <c r="D81" s="1112"/>
      <c r="E81" s="1112"/>
      <c r="F81" s="1112"/>
      <c r="G81" s="1112"/>
      <c r="H81" s="1119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12" t="str">
        <f>IF(ISBLANK('HospCusto (ORÇ)'!C91)," ",'HospCusto (ORÇ)'!C91)</f>
        <v xml:space="preserve"> </v>
      </c>
      <c r="D82" s="1112"/>
      <c r="E82" s="1112"/>
      <c r="F82" s="1112"/>
      <c r="G82" s="1112"/>
      <c r="H82" s="1119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12" t="str">
        <f>IF(ISBLANK('HospCusto (ORÇ)'!C92)," ",'HospCusto (ORÇ)'!C92)</f>
        <v xml:space="preserve"> </v>
      </c>
      <c r="D83" s="1112"/>
      <c r="E83" s="1112"/>
      <c r="F83" s="1112"/>
      <c r="G83" s="1112"/>
      <c r="H83" s="1119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20" t="s">
        <v>835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17" t="s">
        <v>605</v>
      </c>
      <c r="D85" s="1117"/>
      <c r="E85" s="1117"/>
      <c r="F85" s="1117"/>
      <c r="G85" s="1117"/>
      <c r="H85" s="1117"/>
      <c r="I85" s="1117"/>
      <c r="J85" s="111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38" t="s">
        <v>771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mergeCells count="133">
    <mergeCell ref="Q39:U39"/>
    <mergeCell ref="Q32:U32"/>
    <mergeCell ref="C33:G33"/>
    <mergeCell ref="Q33:U33"/>
    <mergeCell ref="Q34:U34"/>
    <mergeCell ref="Q35:U35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4:G34"/>
    <mergeCell ref="C35:G35"/>
    <mergeCell ref="C37:G37"/>
    <mergeCell ref="C36:G36"/>
    <mergeCell ref="C43:G43"/>
    <mergeCell ref="Q43:U43"/>
    <mergeCell ref="Q36:U36"/>
    <mergeCell ref="Q37:U37"/>
    <mergeCell ref="Q38:U38"/>
    <mergeCell ref="C39:G39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53:G53"/>
    <mergeCell ref="C54:G54"/>
    <mergeCell ref="C55:G55"/>
    <mergeCell ref="C56:G56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67A70-8047-46E5-B632-19D5F590ABA2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26" t="s">
        <v>792</v>
      </c>
      <c r="C2" s="1126"/>
      <c r="D2" s="1126"/>
      <c r="E2" s="1126"/>
      <c r="F2" s="1126"/>
      <c r="G2" s="1126"/>
    </row>
    <row r="3" spans="2:27" x14ac:dyDescent="0.25">
      <c r="B3" s="1098" t="s">
        <v>687</v>
      </c>
      <c r="C3" s="1099"/>
      <c r="D3" s="1099"/>
      <c r="E3" s="1099"/>
      <c r="F3" s="1099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5">
      <c r="B4" s="1098" t="s">
        <v>861</v>
      </c>
      <c r="C4" s="1099"/>
      <c r="D4" s="1099"/>
      <c r="E4" s="1099"/>
      <c r="F4" s="1099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29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5">
      <c r="B10" s="1130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5">
      <c r="B11" s="1130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5.6" x14ac:dyDescent="0.25">
      <c r="B12" s="113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5">
      <c r="B13" s="1129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5">
      <c r="B14" s="113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5">
      <c r="B15" s="113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5.6" x14ac:dyDescent="0.25">
      <c r="B16" s="113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5.6" x14ac:dyDescent="0.25">
      <c r="B17" s="113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5.6" x14ac:dyDescent="0.25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5.6" x14ac:dyDescent="0.25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5.6" x14ac:dyDescent="0.25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5">
      <c r="B23" s="1098" t="s">
        <v>863</v>
      </c>
      <c r="C23" s="1099"/>
      <c r="D23" s="1099"/>
      <c r="E23" s="1099"/>
      <c r="F23" s="110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5.6" x14ac:dyDescent="0.25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5.6" x14ac:dyDescent="0.25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5.6" x14ac:dyDescent="0.25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5">
      <c r="B29" s="1129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5">
      <c r="B30" s="1130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5">
      <c r="B31" s="1130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3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5">
      <c r="B33" s="1129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5">
      <c r="B34" s="113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5">
      <c r="B35" s="113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5.6" x14ac:dyDescent="0.25">
      <c r="B36" s="1130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5.6" x14ac:dyDescent="0.25">
      <c r="B37" s="1131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5.6" x14ac:dyDescent="0.25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5.6" x14ac:dyDescent="0.25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5.6" x14ac:dyDescent="0.25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5">
      <c r="B43" s="1133" t="s">
        <v>864</v>
      </c>
      <c r="C43" s="1133"/>
      <c r="D43" s="1133"/>
      <c r="E43" s="1133"/>
      <c r="F43" s="113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5.6" x14ac:dyDescent="0.25">
      <c r="B46" s="181">
        <f>B45+1</f>
        <v>22</v>
      </c>
      <c r="C46" s="209" t="s">
        <v>397</v>
      </c>
      <c r="D46" s="210">
        <f>CED</f>
        <v>2277.1639023839998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5.6" x14ac:dyDescent="0.25">
      <c r="B48" s="181">
        <f>B47+1</f>
        <v>24</v>
      </c>
      <c r="C48" s="209" t="s">
        <v>400</v>
      </c>
      <c r="D48" s="210">
        <f>CEE</f>
        <v>845.27153232180933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5.6" x14ac:dyDescent="0.25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5.6" x14ac:dyDescent="0.35">
      <c r="E51" s="174" t="s">
        <v>600</v>
      </c>
      <c r="F51" s="175"/>
      <c r="G51" s="176">
        <f>RCB!G10</f>
        <v>0</v>
      </c>
    </row>
    <row r="52" spans="2:27" ht="15.6" x14ac:dyDescent="0.35">
      <c r="E52" s="174" t="s">
        <v>296</v>
      </c>
      <c r="F52" s="175"/>
      <c r="G52" s="176">
        <f>RCB!J10</f>
        <v>0</v>
      </c>
    </row>
    <row r="54" spans="2:27" x14ac:dyDescent="0.25">
      <c r="H54" s="396"/>
      <c r="I54" s="396"/>
    </row>
    <row r="55" spans="2:27" x14ac:dyDescent="0.25">
      <c r="B55" s="1132" t="s">
        <v>782</v>
      </c>
      <c r="C55" s="1132"/>
      <c r="D55" s="1132"/>
      <c r="E55" s="1132"/>
      <c r="F55" s="113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5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5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5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5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5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5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5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5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5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1D1F3-8B82-492C-A8A4-8553854A547D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17" t="s">
        <v>966</v>
      </c>
      <c r="E2" s="1017"/>
      <c r="F2" s="1017"/>
      <c r="G2" s="1017"/>
      <c r="H2" s="1017"/>
      <c r="I2" s="101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88"/>
      <c r="D8" s="1089"/>
      <c r="E8" s="1089"/>
      <c r="F8" s="1089"/>
      <c r="G8" s="108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88"/>
      <c r="D9" s="1089"/>
      <c r="E9" s="1089"/>
      <c r="F9" s="1089"/>
      <c r="G9" s="108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88"/>
      <c r="D10" s="1089"/>
      <c r="E10" s="1089"/>
      <c r="F10" s="1089"/>
      <c r="G10" s="1089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3">
      <c r="B11" s="167">
        <v>4</v>
      </c>
      <c r="C11" s="1088"/>
      <c r="D11" s="1089"/>
      <c r="E11" s="1089"/>
      <c r="F11" s="1089"/>
      <c r="G11" s="108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88"/>
      <c r="D12" s="1089"/>
      <c r="E12" s="1089"/>
      <c r="F12" s="1089"/>
      <c r="G12" s="108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88"/>
      <c r="D15" s="1089"/>
      <c r="E15" s="1089"/>
      <c r="F15" s="1089"/>
      <c r="G15" s="108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88"/>
      <c r="D20" s="1089"/>
      <c r="E20" s="1089"/>
      <c r="F20" s="1089"/>
      <c r="G20" s="1089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093" t="s">
        <v>288</v>
      </c>
      <c r="D48" s="1094"/>
      <c r="E48" s="1094"/>
      <c r="F48" s="1094"/>
      <c r="G48" s="109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</row>
    <row r="55" spans="2:17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</row>
    <row r="56" spans="2:17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5">
      <c r="B57" s="1095" t="s">
        <v>923</v>
      </c>
      <c r="C57" s="1096"/>
      <c r="D57" s="1096"/>
      <c r="E57" s="1096"/>
      <c r="F57" s="1096"/>
      <c r="G57" s="1096"/>
      <c r="H57" s="1096"/>
      <c r="I57" s="1096"/>
      <c r="J57" s="1097"/>
      <c r="K57" s="1042" t="s">
        <v>913</v>
      </c>
      <c r="L57" s="1042"/>
      <c r="M57" s="1042"/>
      <c r="N57" s="1042" t="s">
        <v>913</v>
      </c>
      <c r="O57" s="1042"/>
      <c r="P57" s="1042"/>
    </row>
    <row r="58" spans="2:17" ht="14.4" x14ac:dyDescent="0.3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28.8" x14ac:dyDescent="0.3">
      <c r="B59" s="316"/>
      <c r="C59" s="1091" t="s">
        <v>293</v>
      </c>
      <c r="D59" s="1091"/>
      <c r="E59" s="1091"/>
      <c r="F59" s="1091"/>
      <c r="G59" s="109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3">
      <c r="B60" s="165">
        <v>1</v>
      </c>
      <c r="C60" s="1090"/>
      <c r="D60" s="1090"/>
      <c r="E60" s="1090"/>
      <c r="F60" s="1090"/>
      <c r="G60" s="108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3">
      <c r="B61" s="167">
        <v>2</v>
      </c>
      <c r="C61" s="1090"/>
      <c r="D61" s="1090"/>
      <c r="E61" s="1090"/>
      <c r="F61" s="1090"/>
      <c r="G61" s="1088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3">
      <c r="B62" s="165">
        <v>3</v>
      </c>
      <c r="C62" s="1090"/>
      <c r="D62" s="1090"/>
      <c r="E62" s="1090"/>
      <c r="F62" s="1090"/>
      <c r="G62" s="1088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7" ht="15" customHeight="1" x14ac:dyDescent="0.3">
      <c r="B63" s="167">
        <v>4</v>
      </c>
      <c r="C63" s="1090"/>
      <c r="D63" s="1090"/>
      <c r="E63" s="1090"/>
      <c r="F63" s="1090"/>
      <c r="G63" s="1088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7" ht="15" customHeight="1" x14ac:dyDescent="0.3">
      <c r="B64" s="165">
        <v>5</v>
      </c>
      <c r="C64" s="1090"/>
      <c r="D64" s="1090"/>
      <c r="E64" s="1090"/>
      <c r="F64" s="1090"/>
      <c r="G64" s="1088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095" t="s">
        <v>923</v>
      </c>
      <c r="C73" s="1096"/>
      <c r="D73" s="1096"/>
      <c r="E73" s="1096"/>
      <c r="F73" s="1096"/>
      <c r="G73" s="1096"/>
      <c r="H73" s="1096"/>
      <c r="I73" s="1096"/>
      <c r="J73" s="1097"/>
      <c r="K73" s="1042" t="s">
        <v>913</v>
      </c>
      <c r="L73" s="1042"/>
      <c r="M73" s="1042"/>
      <c r="N73" s="1042" t="s">
        <v>913</v>
      </c>
      <c r="O73" s="1042"/>
      <c r="P73" s="1042"/>
    </row>
    <row r="74" spans="2:16" ht="15" customHeight="1" x14ac:dyDescent="0.3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05" t="s">
        <v>178</v>
      </c>
      <c r="D75" s="1105"/>
      <c r="E75" s="1105"/>
      <c r="F75" s="1105"/>
      <c r="G75" s="1105"/>
      <c r="H75" s="110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03"/>
      <c r="D76" s="1103"/>
      <c r="E76" s="1103"/>
      <c r="F76" s="1103"/>
      <c r="G76" s="1103"/>
      <c r="H76" s="1104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03"/>
      <c r="D77" s="1103"/>
      <c r="E77" s="1103"/>
      <c r="F77" s="1103"/>
      <c r="G77" s="1103"/>
      <c r="H77" s="1104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03"/>
      <c r="D78" s="1103"/>
      <c r="E78" s="1103"/>
      <c r="F78" s="1103"/>
      <c r="G78" s="1103"/>
      <c r="H78" s="1104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095" t="s">
        <v>923</v>
      </c>
      <c r="C87" s="1096"/>
      <c r="D87" s="1096"/>
      <c r="E87" s="1096"/>
      <c r="F87" s="1096"/>
      <c r="G87" s="1096"/>
      <c r="H87" s="1096"/>
      <c r="I87" s="1096"/>
      <c r="J87" s="1097"/>
      <c r="K87" s="1042" t="s">
        <v>913</v>
      </c>
      <c r="L87" s="1042"/>
      <c r="M87" s="1042"/>
      <c r="N87" s="1042" t="s">
        <v>913</v>
      </c>
      <c r="O87" s="1042"/>
      <c r="P87" s="1042"/>
    </row>
    <row r="88" spans="2:16" ht="15" customHeight="1" x14ac:dyDescent="0.3">
      <c r="B88" s="1098" t="s">
        <v>706</v>
      </c>
      <c r="C88" s="1099"/>
      <c r="D88" s="1099"/>
      <c r="E88" s="1099"/>
      <c r="F88" s="1099"/>
      <c r="G88" s="1099"/>
      <c r="H88" s="1099"/>
      <c r="I88" s="1099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08" t="s">
        <v>15</v>
      </c>
      <c r="C89" s="1105"/>
      <c r="D89" s="1105"/>
      <c r="E89" s="1105"/>
      <c r="F89" s="1105"/>
      <c r="G89" s="1105"/>
      <c r="H89" s="110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03"/>
      <c r="D90" s="1103"/>
      <c r="E90" s="1103"/>
      <c r="F90" s="1103"/>
      <c r="G90" s="1103"/>
      <c r="H90" s="1104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03"/>
      <c r="D91" s="1103"/>
      <c r="E91" s="1103"/>
      <c r="F91" s="1103"/>
      <c r="G91" s="1103"/>
      <c r="H91" s="1104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03"/>
      <c r="D92" s="1103"/>
      <c r="E92" s="1103"/>
      <c r="F92" s="1103"/>
      <c r="G92" s="1103"/>
      <c r="H92" s="1104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095" t="s">
        <v>923</v>
      </c>
      <c r="C101" s="1096"/>
      <c r="D101" s="1096"/>
      <c r="E101" s="1096"/>
      <c r="F101" s="1096"/>
      <c r="G101" s="1096"/>
      <c r="H101" s="1096"/>
      <c r="I101" s="1096"/>
      <c r="J101" s="1097"/>
      <c r="K101" s="1042" t="s">
        <v>913</v>
      </c>
      <c r="L101" s="1042"/>
      <c r="M101" s="1042"/>
      <c r="N101" s="1042" t="s">
        <v>913</v>
      </c>
      <c r="O101" s="1042"/>
      <c r="P101" s="1042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04B3C-F51C-4A6A-A0F1-74D4F80A016F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16" t="s">
        <v>967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OUTROS SISTEMAS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39" t="str">
        <f>IF(ISBLANK('OutrosCusto (ORÇ)'!C8)," ",'OutrosCusto (ORÇ)'!C8)</f>
        <v xml:space="preserve"> </v>
      </c>
      <c r="D8" s="1139"/>
      <c r="E8" s="1139"/>
      <c r="F8" s="1139"/>
      <c r="G8" s="1113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39" t="str">
        <f>IF(ISBLANK('OutrosCusto (ORÇ)'!C9)," ",'OutrosCusto (ORÇ)'!C9)</f>
        <v xml:space="preserve"> </v>
      </c>
      <c r="D9" s="1139"/>
      <c r="E9" s="1139"/>
      <c r="F9" s="1139"/>
      <c r="G9" s="1113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39" t="str">
        <f>IF(ISBLANK('OutrosCusto (ORÇ)'!C10)," ",'OutrosCusto (ORÇ)'!C10)</f>
        <v xml:space="preserve"> </v>
      </c>
      <c r="D10" s="1139"/>
      <c r="E10" s="1139"/>
      <c r="F10" s="1139"/>
      <c r="G10" s="1113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39" t="str">
        <f>IF(ISBLANK('OutrosCusto (ORÇ)'!C11)," ",'OutrosCusto (ORÇ)'!C11)</f>
        <v xml:space="preserve"> </v>
      </c>
      <c r="D11" s="1139"/>
      <c r="E11" s="1139"/>
      <c r="F11" s="1139"/>
      <c r="G11" s="1113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39" t="str">
        <f>IF(ISBLANK('OutrosCusto (ORÇ)'!C12)," ",'OutrosCusto (ORÇ)'!C12)</f>
        <v xml:space="preserve"> </v>
      </c>
      <c r="D12" s="1139"/>
      <c r="E12" s="1139"/>
      <c r="F12" s="1139"/>
      <c r="G12" s="1113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39" t="str">
        <f>IF(ISBLANK('OutrosCusto (ORÇ)'!C13)," ",'OutrosCusto (ORÇ)'!C13)</f>
        <v xml:space="preserve"> </v>
      </c>
      <c r="D13" s="1139"/>
      <c r="E13" s="1139"/>
      <c r="F13" s="1139"/>
      <c r="G13" s="1113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39" t="str">
        <f>IF(ISBLANK('OutrosCusto (ORÇ)'!C14)," ",'OutrosCusto (ORÇ)'!C14)</f>
        <v xml:space="preserve"> </v>
      </c>
      <c r="D14" s="1139"/>
      <c r="E14" s="1139"/>
      <c r="F14" s="1139"/>
      <c r="G14" s="1113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39" t="str">
        <f>IF(ISBLANK('OutrosCusto (ORÇ)'!C15)," ",'OutrosCusto (ORÇ)'!C15)</f>
        <v xml:space="preserve"> </v>
      </c>
      <c r="D15" s="1139"/>
      <c r="E15" s="1139"/>
      <c r="F15" s="1139"/>
      <c r="G15" s="1113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39" t="str">
        <f>IF(ISBLANK('OutrosCusto (ORÇ)'!C16)," ",'OutrosCusto (ORÇ)'!C16)</f>
        <v xml:space="preserve"> </v>
      </c>
      <c r="D16" s="1139"/>
      <c r="E16" s="1139"/>
      <c r="F16" s="1139"/>
      <c r="G16" s="1113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39" t="str">
        <f>IF(ISBLANK('OutrosCusto (ORÇ)'!C17)," ",'OutrosCusto (ORÇ)'!C17)</f>
        <v xml:space="preserve"> </v>
      </c>
      <c r="D17" s="1139"/>
      <c r="E17" s="1139"/>
      <c r="F17" s="1139"/>
      <c r="G17" s="1113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39" t="str">
        <f>IF(ISBLANK('OutrosCusto (ORÇ)'!C18)," ",'OutrosCusto (ORÇ)'!C18)</f>
        <v xml:space="preserve"> </v>
      </c>
      <c r="D18" s="1139"/>
      <c r="E18" s="1139"/>
      <c r="F18" s="1139"/>
      <c r="G18" s="1113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39" t="str">
        <f>IF(ISBLANK('OutrosCusto (ORÇ)'!C19)," ",'OutrosCusto (ORÇ)'!C19)</f>
        <v xml:space="preserve"> </v>
      </c>
      <c r="D19" s="1139"/>
      <c r="E19" s="1139"/>
      <c r="F19" s="1139"/>
      <c r="G19" s="1113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39" t="str">
        <f>IF(ISBLANK('OutrosCusto (ORÇ)'!C20)," ",'OutrosCusto (ORÇ)'!C20)</f>
        <v xml:space="preserve"> </v>
      </c>
      <c r="D20" s="1139"/>
      <c r="E20" s="1139"/>
      <c r="F20" s="1139"/>
      <c r="G20" s="1113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3">
      <c r="B21" s="167">
        <v>14</v>
      </c>
      <c r="C21" s="1139" t="str">
        <f>IF(ISBLANK('OutrosCusto (ORÇ)'!C21)," ",'OutrosCusto (ORÇ)'!C21)</f>
        <v xml:space="preserve"> </v>
      </c>
      <c r="D21" s="1139"/>
      <c r="E21" s="1139"/>
      <c r="F21" s="1139"/>
      <c r="G21" s="1113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39" t="str">
        <f>IF(ISBLANK('OutrosCusto (ORÇ)'!C22)," ",'OutrosCusto (ORÇ)'!C22)</f>
        <v xml:space="preserve"> </v>
      </c>
      <c r="D22" s="1139"/>
      <c r="E22" s="1139"/>
      <c r="F22" s="1139"/>
      <c r="G22" s="1113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39" t="str">
        <f>IF(ISBLANK('OutrosCusto (ORÇ)'!C23)," ",'OutrosCusto (ORÇ)'!C23)</f>
        <v xml:space="preserve"> </v>
      </c>
      <c r="D23" s="1139"/>
      <c r="E23" s="1139"/>
      <c r="F23" s="1139"/>
      <c r="G23" s="1113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39" t="str">
        <f>IF(ISBLANK('OutrosCusto (ORÇ)'!C24)," ",'OutrosCusto (ORÇ)'!C24)</f>
        <v xml:space="preserve"> </v>
      </c>
      <c r="D24" s="1139"/>
      <c r="E24" s="1139"/>
      <c r="F24" s="1139"/>
      <c r="G24" s="1113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39" t="str">
        <f>IF(ISBLANK('OutrosCusto (ORÇ)'!C25)," ",'OutrosCusto (ORÇ)'!C25)</f>
        <v xml:space="preserve"> </v>
      </c>
      <c r="D25" s="1139"/>
      <c r="E25" s="1139"/>
      <c r="F25" s="1139"/>
      <c r="G25" s="1113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39" t="str">
        <f>IF(ISBLANK('OutrosCusto (ORÇ)'!C26)," ",'OutrosCusto (ORÇ)'!C26)</f>
        <v xml:space="preserve"> </v>
      </c>
      <c r="D26" s="1139"/>
      <c r="E26" s="1139"/>
      <c r="F26" s="1139"/>
      <c r="G26" s="1113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39" t="str">
        <f>IF(ISBLANK('OutrosCusto (ORÇ)'!C27)," ",'OutrosCusto (ORÇ)'!C27)</f>
        <v xml:space="preserve"> </v>
      </c>
      <c r="D27" s="1139"/>
      <c r="E27" s="1139"/>
      <c r="F27" s="1139"/>
      <c r="G27" s="1113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39" t="str">
        <f>IF(ISBLANK('OutrosCusto (ORÇ)'!C28)," ",'OutrosCusto (ORÇ)'!C28)</f>
        <v xml:space="preserve"> </v>
      </c>
      <c r="D28" s="1139"/>
      <c r="E28" s="1139"/>
      <c r="F28" s="1139"/>
      <c r="G28" s="1113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39" t="str">
        <f>IF(ISBLANK('OutrosCusto (ORÇ)'!C29)," ",'OutrosCusto (ORÇ)'!C29)</f>
        <v xml:space="preserve"> </v>
      </c>
      <c r="D29" s="1139"/>
      <c r="E29" s="1139"/>
      <c r="F29" s="1139"/>
      <c r="G29" s="1113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39" t="str">
        <f>IF(ISBLANK('OutrosCusto (ORÇ)'!C30)," ",'OutrosCusto (ORÇ)'!C30)</f>
        <v xml:space="preserve"> </v>
      </c>
      <c r="D30" s="1139"/>
      <c r="E30" s="1139"/>
      <c r="F30" s="1139"/>
      <c r="G30" s="1113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39" t="str">
        <f>IF(ISBLANK('OutrosCusto (ORÇ)'!C31)," ",'OutrosCusto (ORÇ)'!C31)</f>
        <v xml:space="preserve"> </v>
      </c>
      <c r="D31" s="1139"/>
      <c r="E31" s="1139"/>
      <c r="F31" s="1139"/>
      <c r="G31" s="1113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39" t="str">
        <f>IF(ISBLANK('OutrosCusto (ORÇ)'!C32)," ",'OutrosCusto (ORÇ)'!C32)</f>
        <v xml:space="preserve"> </v>
      </c>
      <c r="D32" s="1139"/>
      <c r="E32" s="1139"/>
      <c r="F32" s="1139"/>
      <c r="G32" s="1113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39" t="str">
        <f>IF(ISBLANK('OutrosCusto (ORÇ)'!C33)," ",'OutrosCusto (ORÇ)'!C33)</f>
        <v xml:space="preserve"> </v>
      </c>
      <c r="D33" s="1139"/>
      <c r="E33" s="1139"/>
      <c r="F33" s="1139"/>
      <c r="G33" s="1113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39" t="str">
        <f>IF(ISBLANK('OutrosCusto (ORÇ)'!C34)," ",'OutrosCusto (ORÇ)'!C34)</f>
        <v xml:space="preserve"> </v>
      </c>
      <c r="D34" s="1139"/>
      <c r="E34" s="1139"/>
      <c r="F34" s="1139"/>
      <c r="G34" s="1113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39" t="str">
        <f>IF(ISBLANK('OutrosCusto (ORÇ)'!C35)," ",'OutrosCusto (ORÇ)'!C35)</f>
        <v xml:space="preserve"> </v>
      </c>
      <c r="D35" s="1139"/>
      <c r="E35" s="1139"/>
      <c r="F35" s="1139"/>
      <c r="G35" s="1113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39" t="str">
        <f>IF(ISBLANK('OutrosCusto (ORÇ)'!C36)," ",'OutrosCusto (ORÇ)'!C36)</f>
        <v xml:space="preserve"> </v>
      </c>
      <c r="D36" s="1139"/>
      <c r="E36" s="1139"/>
      <c r="F36" s="1139"/>
      <c r="G36" s="1113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39" t="str">
        <f>IF(ISBLANK('OutrosCusto (ORÇ)'!C37)," ",'OutrosCusto (ORÇ)'!C37)</f>
        <v xml:space="preserve"> </v>
      </c>
      <c r="D37" s="1139"/>
      <c r="E37" s="1139"/>
      <c r="F37" s="1139"/>
      <c r="G37" s="1113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39" t="str">
        <f>IF(ISBLANK('OutrosCusto (ORÇ)'!C38)," ",'OutrosCusto (ORÇ)'!C38)</f>
        <v xml:space="preserve"> </v>
      </c>
      <c r="D38" s="1139"/>
      <c r="E38" s="1139"/>
      <c r="F38" s="1139"/>
      <c r="G38" s="1113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39" t="str">
        <f>IF(ISBLANK('OutrosCusto (ORÇ)'!C39)," ",'OutrosCusto (ORÇ)'!C39)</f>
        <v xml:space="preserve"> </v>
      </c>
      <c r="D39" s="1139"/>
      <c r="E39" s="1139"/>
      <c r="F39" s="1139"/>
      <c r="G39" s="1113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39" t="str">
        <f>IF(ISBLANK('OutrosCusto (ORÇ)'!C40)," ",'OutrosCusto (ORÇ)'!C40)</f>
        <v xml:space="preserve"> </v>
      </c>
      <c r="D40" s="1139"/>
      <c r="E40" s="1139"/>
      <c r="F40" s="1139"/>
      <c r="G40" s="1113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39" t="str">
        <f>IF(ISBLANK('OutrosCusto (ORÇ)'!C41)," ",'OutrosCusto (ORÇ)'!C41)</f>
        <v xml:space="preserve"> </v>
      </c>
      <c r="D41" s="1139"/>
      <c r="E41" s="1139"/>
      <c r="F41" s="1139"/>
      <c r="G41" s="1113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39" t="str">
        <f>IF(ISBLANK('OutrosCusto (ORÇ)'!C42)," ",'OutrosCusto (ORÇ)'!C42)</f>
        <v xml:space="preserve"> </v>
      </c>
      <c r="D42" s="1139"/>
      <c r="E42" s="1139"/>
      <c r="F42" s="1139"/>
      <c r="G42" s="1113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39" t="str">
        <f>IF(ISBLANK('OutrosCusto (ORÇ)'!C43)," ",'OutrosCusto (ORÇ)'!C43)</f>
        <v xml:space="preserve"> </v>
      </c>
      <c r="D43" s="1139"/>
      <c r="E43" s="1139"/>
      <c r="F43" s="1139"/>
      <c r="G43" s="1113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39" t="str">
        <f>IF(ISBLANK('OutrosCusto (ORÇ)'!C44)," ",'OutrosCusto (ORÇ)'!C44)</f>
        <v xml:space="preserve"> </v>
      </c>
      <c r="D44" s="1139"/>
      <c r="E44" s="1139"/>
      <c r="F44" s="1139"/>
      <c r="G44" s="1113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39" t="str">
        <f>IF(ISBLANK('OutrosCusto (ORÇ)'!C45)," ",'OutrosCusto (ORÇ)'!C45)</f>
        <v xml:space="preserve"> </v>
      </c>
      <c r="D45" s="1139"/>
      <c r="E45" s="1139"/>
      <c r="F45" s="1139"/>
      <c r="G45" s="1113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39" t="str">
        <f>IF(ISBLANK('OutrosCusto (ORÇ)'!C46)," ",'OutrosCusto (ORÇ)'!C46)</f>
        <v xml:space="preserve"> </v>
      </c>
      <c r="D46" s="1139"/>
      <c r="E46" s="1139"/>
      <c r="F46" s="1139"/>
      <c r="G46" s="1113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39" t="str">
        <f>IF(ISBLANK('OutrosCusto (ORÇ)'!C47)," ",'OutrosCusto (ORÇ)'!C47)</f>
        <v xml:space="preserve"> </v>
      </c>
      <c r="D47" s="1139"/>
      <c r="E47" s="1139"/>
      <c r="F47" s="1139"/>
      <c r="G47" s="1113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39" t="str">
        <f>IF(ISBLANK('OutrosCusto (ORÇ)'!C48)," ",'OutrosCusto (ORÇ)'!C48)</f>
        <v>Acessórios</v>
      </c>
      <c r="D48" s="1139"/>
      <c r="E48" s="1139"/>
      <c r="F48" s="1139"/>
      <c r="G48" s="1113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22" t="s">
        <v>842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09" t="s">
        <v>851</v>
      </c>
      <c r="Q49" s="1110"/>
      <c r="R49" s="1110"/>
      <c r="S49" s="1110"/>
      <c r="T49" s="1110"/>
      <c r="U49" s="1110"/>
      <c r="V49" s="1111"/>
      <c r="W49" s="171" t="s">
        <v>855</v>
      </c>
      <c r="X49" s="172">
        <f>SUM(X8:X48)</f>
        <v>0</v>
      </c>
    </row>
    <row r="50" spans="2:24" ht="15.6" x14ac:dyDescent="0.3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09" t="s">
        <v>852</v>
      </c>
      <c r="Q50" s="1110"/>
      <c r="R50" s="1110"/>
      <c r="S50" s="1110"/>
      <c r="T50" s="1110"/>
      <c r="U50" s="1110"/>
      <c r="V50" s="1111"/>
      <c r="W50" s="171" t="s">
        <v>856</v>
      </c>
      <c r="X50" s="172">
        <f>IFERROR(X49*($L$86/$K$86),0)</f>
        <v>0</v>
      </c>
    </row>
    <row r="51" spans="2:24" ht="15" customHeight="1" x14ac:dyDescent="0.3">
      <c r="B51" s="1108" t="s">
        <v>797</v>
      </c>
      <c r="C51" s="1105"/>
      <c r="D51" s="1105"/>
      <c r="E51" s="1105"/>
      <c r="F51" s="1105"/>
      <c r="G51" s="110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2" t="s">
        <v>292</v>
      </c>
      <c r="D52" s="1112"/>
      <c r="E52" s="1112"/>
      <c r="F52" s="1112"/>
      <c r="G52" s="1112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24" t="s">
        <v>708</v>
      </c>
      <c r="U52" s="1125"/>
      <c r="V52" s="324">
        <f>IFERROR(SUM(Y8:Y48)/X49,0)</f>
        <v>0</v>
      </c>
    </row>
    <row r="53" spans="2:24" ht="15.6" x14ac:dyDescent="0.35">
      <c r="B53" s="173"/>
      <c r="C53" s="1112" t="s">
        <v>176</v>
      </c>
      <c r="D53" s="1112"/>
      <c r="E53" s="1112"/>
      <c r="F53" s="1112"/>
      <c r="G53" s="1112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3">
      <c r="B54" s="316"/>
      <c r="C54" s="1091" t="s">
        <v>293</v>
      </c>
      <c r="D54" s="1091"/>
      <c r="E54" s="1091"/>
      <c r="F54" s="1091"/>
      <c r="G54" s="109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39" t="str">
        <f>IF(ISBLANK('OutrosCusto (ORÇ)'!C60)," ",'OutrosCusto (ORÇ)'!C60)</f>
        <v xml:space="preserve"> </v>
      </c>
      <c r="D55" s="1139"/>
      <c r="E55" s="1139"/>
      <c r="F55" s="1139"/>
      <c r="G55" s="1113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39" t="str">
        <f>IF(ISBLANK('OutrosCusto (ORÇ)'!C61)," ",'OutrosCusto (ORÇ)'!C61)</f>
        <v xml:space="preserve"> </v>
      </c>
      <c r="D56" s="1139"/>
      <c r="E56" s="1139"/>
      <c r="F56" s="1139"/>
      <c r="G56" s="1113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39" t="str">
        <f>IF(ISBLANK('OutrosCusto (ORÇ)'!C62)," ",'OutrosCusto (ORÇ)'!C62)</f>
        <v xml:space="preserve"> </v>
      </c>
      <c r="D57" s="1139"/>
      <c r="E57" s="1139"/>
      <c r="F57" s="1139"/>
      <c r="G57" s="1113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39" t="str">
        <f>IF(ISBLANK('OutrosCusto (ORÇ)'!C63)," ",'OutrosCusto (ORÇ)'!C63)</f>
        <v xml:space="preserve"> </v>
      </c>
      <c r="D58" s="1139"/>
      <c r="E58" s="1139"/>
      <c r="F58" s="1139"/>
      <c r="G58" s="1113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39" t="str">
        <f>IF(ISBLANK('OutrosCusto (ORÇ)'!C64)," ",'OutrosCusto (ORÇ)'!C64)</f>
        <v xml:space="preserve"> </v>
      </c>
      <c r="D59" s="1139"/>
      <c r="E59" s="1139"/>
      <c r="F59" s="1139"/>
      <c r="G59" s="1113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20" t="s">
        <v>843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22" t="s">
        <v>844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3">
      <c r="B63" s="1108" t="s">
        <v>797</v>
      </c>
      <c r="C63" s="1105"/>
      <c r="D63" s="1105"/>
      <c r="E63" s="1105"/>
      <c r="F63" s="1105"/>
      <c r="G63" s="110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12" t="s">
        <v>9</v>
      </c>
      <c r="D64" s="1112"/>
      <c r="E64" s="1112"/>
      <c r="F64" s="1112"/>
      <c r="G64" s="1112"/>
      <c r="H64" s="1112"/>
      <c r="I64" s="1112"/>
      <c r="J64" s="1119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3">
      <c r="B65" s="316"/>
      <c r="C65" s="1105" t="s">
        <v>178</v>
      </c>
      <c r="D65" s="1105"/>
      <c r="E65" s="1105"/>
      <c r="F65" s="1105"/>
      <c r="G65" s="1105"/>
      <c r="H65" s="110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12" t="str">
        <f>IF(ISBLANK('OutrosCusto (ORÇ)'!C76)," ",'OutrosCusto (ORÇ)'!C76)</f>
        <v xml:space="preserve"> </v>
      </c>
      <c r="D66" s="1112"/>
      <c r="E66" s="1112"/>
      <c r="F66" s="1112"/>
      <c r="G66" s="1112"/>
      <c r="H66" s="1119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12" t="str">
        <f>IF(ISBLANK('OutrosCusto (ORÇ)'!C77)," ",'OutrosCusto (ORÇ)'!C77)</f>
        <v xml:space="preserve"> </v>
      </c>
      <c r="D67" s="1112"/>
      <c r="E67" s="1112"/>
      <c r="F67" s="1112"/>
      <c r="G67" s="1112"/>
      <c r="H67" s="1119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12" t="str">
        <f>IF(ISBLANK('OutrosCusto (ORÇ)'!C78)," ",'OutrosCusto (ORÇ)'!C78)</f>
        <v xml:space="preserve"> </v>
      </c>
      <c r="D68" s="1112"/>
      <c r="E68" s="1112"/>
      <c r="F68" s="1112"/>
      <c r="G68" s="1112"/>
      <c r="H68" s="1119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20" t="s">
        <v>845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22" t="s">
        <v>846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17" t="s">
        <v>847</v>
      </c>
      <c r="D71" s="1117"/>
      <c r="E71" s="1117"/>
      <c r="F71" s="1117"/>
      <c r="G71" s="1117"/>
      <c r="H71" s="1117"/>
      <c r="I71" s="1117"/>
      <c r="J71" s="111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098" t="s">
        <v>706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107"/>
    </row>
    <row r="73" spans="2:16" x14ac:dyDescent="0.3">
      <c r="B73" s="1108" t="s">
        <v>797</v>
      </c>
      <c r="C73" s="1105"/>
      <c r="D73" s="1105"/>
      <c r="E73" s="1105"/>
      <c r="F73" s="1105"/>
      <c r="G73" s="110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12" t="s">
        <v>303</v>
      </c>
      <c r="D74" s="1112"/>
      <c r="E74" s="1112"/>
      <c r="F74" s="1112"/>
      <c r="G74" s="1112"/>
      <c r="H74" s="1112"/>
      <c r="I74" s="1112"/>
      <c r="J74" s="1119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3">
      <c r="B75" s="173"/>
      <c r="C75" s="1112" t="s">
        <v>12</v>
      </c>
      <c r="D75" s="1112"/>
      <c r="E75" s="1112"/>
      <c r="F75" s="1112"/>
      <c r="G75" s="1112"/>
      <c r="H75" s="1112"/>
      <c r="I75" s="1112"/>
      <c r="J75" s="1119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3">
      <c r="B76" s="173"/>
      <c r="C76" s="1112" t="s">
        <v>175</v>
      </c>
      <c r="D76" s="1112"/>
      <c r="E76" s="1112"/>
      <c r="F76" s="1112"/>
      <c r="G76" s="1112"/>
      <c r="H76" s="1112"/>
      <c r="I76" s="1112"/>
      <c r="J76" s="1119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3">
      <c r="B77" s="173"/>
      <c r="C77" s="1112" t="s">
        <v>304</v>
      </c>
      <c r="D77" s="1112"/>
      <c r="E77" s="1112"/>
      <c r="F77" s="1112"/>
      <c r="G77" s="1112"/>
      <c r="H77" s="1112"/>
      <c r="I77" s="1112"/>
      <c r="J77" s="1119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3">
      <c r="B78" s="173"/>
      <c r="C78" s="1112" t="s">
        <v>305</v>
      </c>
      <c r="D78" s="1112"/>
      <c r="E78" s="1112"/>
      <c r="F78" s="1112"/>
      <c r="G78" s="1112"/>
      <c r="H78" s="1112"/>
      <c r="I78" s="1112"/>
      <c r="J78" s="1119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3">
      <c r="B79" s="173"/>
      <c r="C79" s="1112" t="s">
        <v>306</v>
      </c>
      <c r="D79" s="1112"/>
      <c r="E79" s="1112"/>
      <c r="F79" s="1112"/>
      <c r="G79" s="1112"/>
      <c r="H79" s="1112"/>
      <c r="I79" s="1112"/>
      <c r="J79" s="1119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3">
      <c r="B80" s="1108" t="s">
        <v>15</v>
      </c>
      <c r="C80" s="1105"/>
      <c r="D80" s="1105"/>
      <c r="E80" s="1105"/>
      <c r="F80" s="1105"/>
      <c r="G80" s="1105"/>
      <c r="H80" s="110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12" t="str">
        <f>IF(ISBLANK('OutrosCusto (ORÇ)'!C90)," ",'OutrosCusto (ORÇ)'!C90)</f>
        <v xml:space="preserve"> </v>
      </c>
      <c r="D81" s="1112"/>
      <c r="E81" s="1112"/>
      <c r="F81" s="1112"/>
      <c r="G81" s="1112"/>
      <c r="H81" s="1119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12" t="str">
        <f>IF(ISBLANK('OutrosCusto (ORÇ)'!C91)," ",'OutrosCusto (ORÇ)'!C91)</f>
        <v xml:space="preserve"> </v>
      </c>
      <c r="D82" s="1112"/>
      <c r="E82" s="1112"/>
      <c r="F82" s="1112"/>
      <c r="G82" s="1112"/>
      <c r="H82" s="1119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12" t="str">
        <f>IF(ISBLANK('OutrosCusto (ORÇ)'!C92)," ",'OutrosCusto (ORÇ)'!C92)</f>
        <v xml:space="preserve"> </v>
      </c>
      <c r="D83" s="1112"/>
      <c r="E83" s="1112"/>
      <c r="F83" s="1112"/>
      <c r="G83" s="1112"/>
      <c r="H83" s="1119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20" t="s">
        <v>848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17" t="s">
        <v>849</v>
      </c>
      <c r="D85" s="1117"/>
      <c r="E85" s="1117"/>
      <c r="F85" s="1117"/>
      <c r="G85" s="1117"/>
      <c r="H85" s="1117"/>
      <c r="I85" s="1117"/>
      <c r="J85" s="111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38" t="s">
        <v>850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66:H66"/>
    <mergeCell ref="C67:H67"/>
    <mergeCell ref="C57:G57"/>
    <mergeCell ref="C58:G58"/>
    <mergeCell ref="C59:G59"/>
    <mergeCell ref="C60:J60"/>
    <mergeCell ref="B62:N62"/>
    <mergeCell ref="C61:J61"/>
    <mergeCell ref="Q48:U48"/>
    <mergeCell ref="C49:J49"/>
    <mergeCell ref="B50:N50"/>
    <mergeCell ref="B63:G63"/>
    <mergeCell ref="C64:J64"/>
    <mergeCell ref="C65:H65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Q32:U32"/>
    <mergeCell ref="C33:G33"/>
    <mergeCell ref="Q33:U33"/>
    <mergeCell ref="Q34:U34"/>
    <mergeCell ref="Q35:U35"/>
    <mergeCell ref="C22:G22"/>
    <mergeCell ref="Q22:U22"/>
    <mergeCell ref="C23:G23"/>
    <mergeCell ref="Q23:U23"/>
    <mergeCell ref="Q36:U36"/>
    <mergeCell ref="Q37:U37"/>
    <mergeCell ref="C19:G19"/>
    <mergeCell ref="Q19:U19"/>
    <mergeCell ref="C20:G20"/>
    <mergeCell ref="Q20:U20"/>
    <mergeCell ref="C21:G21"/>
    <mergeCell ref="Q21:U21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27:G27"/>
    <mergeCell ref="Q27:U27"/>
    <mergeCell ref="C25:G25"/>
    <mergeCell ref="Q25:U25"/>
    <mergeCell ref="C26:G26"/>
    <mergeCell ref="Q26:U26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P2:X2"/>
    <mergeCell ref="L3:N3"/>
    <mergeCell ref="P3:X4"/>
    <mergeCell ref="B6:N6"/>
    <mergeCell ref="C16:G16"/>
    <mergeCell ref="Q16:U1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289FB-A00E-41BE-B941-D24138680EB6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26" t="s">
        <v>793</v>
      </c>
      <c r="C2" s="1126"/>
      <c r="D2" s="1126"/>
      <c r="E2" s="1126"/>
      <c r="F2" s="1126"/>
      <c r="G2" s="1126"/>
    </row>
    <row r="3" spans="2:27" x14ac:dyDescent="0.25">
      <c r="B3" s="1098" t="s">
        <v>688</v>
      </c>
      <c r="C3" s="1099"/>
      <c r="D3" s="1099"/>
      <c r="E3" s="1099"/>
      <c r="F3" s="1099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5">
      <c r="B4" s="1098" t="s">
        <v>861</v>
      </c>
      <c r="C4" s="1099"/>
      <c r="D4" s="1099"/>
      <c r="E4" s="1099"/>
      <c r="F4" s="1099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29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5">
      <c r="B10" s="1130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5.6" x14ac:dyDescent="0.25">
      <c r="B11" s="1131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5">
      <c r="B12" s="1129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5">
      <c r="B13" s="1130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30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5.6" x14ac:dyDescent="0.25">
      <c r="B15" s="1130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5.6" x14ac:dyDescent="0.25">
      <c r="B16" s="1131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5.6" x14ac:dyDescent="0.25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5.6" x14ac:dyDescent="0.25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5">
      <c r="B20" s="1098" t="s">
        <v>863</v>
      </c>
      <c r="C20" s="1099"/>
      <c r="D20" s="1099"/>
      <c r="E20" s="1099"/>
      <c r="F20" s="1107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5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5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5.6" x14ac:dyDescent="0.25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5.6" x14ac:dyDescent="0.25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5.6" x14ac:dyDescent="0.25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5">
      <c r="B26" s="1129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5">
      <c r="B27" s="1130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5.6" x14ac:dyDescent="0.25">
      <c r="B28" s="1131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5">
      <c r="B29" s="1129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5">
      <c r="B30" s="1130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5">
      <c r="B31" s="1130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30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5.6" x14ac:dyDescent="0.25">
      <c r="B33" s="1131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5.6" x14ac:dyDescent="0.25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5.6" x14ac:dyDescent="0.25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5">
      <c r="B37" s="1133" t="s">
        <v>864</v>
      </c>
      <c r="C37" s="1133"/>
      <c r="D37" s="1133"/>
      <c r="E37" s="1133"/>
      <c r="F37" s="113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5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5.6" x14ac:dyDescent="0.25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5.6" x14ac:dyDescent="0.25">
      <c r="B40" s="181">
        <f>B39+1</f>
        <v>18</v>
      </c>
      <c r="C40" s="209" t="s">
        <v>397</v>
      </c>
      <c r="D40" s="210">
        <f>CED</f>
        <v>2277.1639023839998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5.6" x14ac:dyDescent="0.25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5.6" x14ac:dyDescent="0.25">
      <c r="B42" s="181">
        <f>B41+1</f>
        <v>20</v>
      </c>
      <c r="C42" s="209" t="s">
        <v>400</v>
      </c>
      <c r="D42" s="210">
        <f>CEE</f>
        <v>845.27153232180933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5.6" x14ac:dyDescent="0.25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5.6" x14ac:dyDescent="0.35">
      <c r="E45" s="336" t="s">
        <v>853</v>
      </c>
      <c r="F45" s="175"/>
      <c r="G45" s="176">
        <f>RCB!G11</f>
        <v>0</v>
      </c>
    </row>
    <row r="46" spans="2:27" ht="15.6" x14ac:dyDescent="0.35">
      <c r="E46" s="336" t="s">
        <v>854</v>
      </c>
      <c r="F46" s="175"/>
      <c r="G46" s="176">
        <f>RCB!J11</f>
        <v>0</v>
      </c>
    </row>
    <row r="48" spans="2:27" x14ac:dyDescent="0.25">
      <c r="H48" s="396"/>
      <c r="I48" s="396"/>
    </row>
    <row r="49" spans="2:57" x14ac:dyDescent="0.25">
      <c r="B49" s="1132" t="s">
        <v>782</v>
      </c>
      <c r="C49" s="1132"/>
      <c r="D49" s="1132"/>
      <c r="E49" s="1132"/>
      <c r="F49" s="1132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5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5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5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5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5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5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5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5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5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5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5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5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5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22B77-C779-4ABC-9413-8A7394F1747D}">
  <sheetPr codeName="Planilha1"/>
  <dimension ref="B2:N22"/>
  <sheetViews>
    <sheetView workbookViewId="0">
      <selection activeCell="F8" sqref="F8:G8"/>
    </sheetView>
  </sheetViews>
  <sheetFormatPr defaultColWidth="9.109375" defaultRowHeight="13.2" x14ac:dyDescent="0.25"/>
  <cols>
    <col min="1" max="2" width="2.88671875" style="468" customWidth="1"/>
    <col min="3" max="4" width="9.109375" style="468"/>
    <col min="5" max="5" width="11.5546875" style="468" customWidth="1"/>
    <col min="6" max="7" width="12.88671875" style="468" customWidth="1"/>
    <col min="8" max="8" width="1.88671875" style="468" customWidth="1"/>
    <col min="9" max="11" width="9.109375" style="468"/>
    <col min="12" max="13" width="12.88671875" style="468" customWidth="1"/>
    <col min="14" max="14" width="2.88671875" style="468" customWidth="1"/>
    <col min="15" max="16384" width="9.109375" style="468"/>
  </cols>
  <sheetData>
    <row r="2" spans="2:14" ht="22.5" customHeight="1" x14ac:dyDescent="0.25">
      <c r="B2" s="913" t="s">
        <v>1037</v>
      </c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5"/>
    </row>
    <row r="3" spans="2:14" ht="14.4" x14ac:dyDescent="0.25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4.4" x14ac:dyDescent="0.25">
      <c r="B4" s="550"/>
      <c r="C4" s="619" t="s">
        <v>52</v>
      </c>
      <c r="D4" s="918" t="str">
        <f>IF(Apresentação!E10="","",Apresentação!E10)</f>
        <v>NOME DO CONSUMIDOR</v>
      </c>
      <c r="E4" s="918"/>
      <c r="F4" s="918"/>
      <c r="G4" s="918"/>
      <c r="H4" s="918"/>
      <c r="I4" s="918"/>
      <c r="J4" s="918"/>
      <c r="K4" s="918"/>
      <c r="L4" s="918"/>
      <c r="M4" s="918"/>
      <c r="N4" s="553"/>
    </row>
    <row r="5" spans="2:14" ht="15" customHeight="1" x14ac:dyDescent="0.25">
      <c r="B5" s="550"/>
      <c r="C5" s="619" t="s">
        <v>53</v>
      </c>
      <c r="D5" s="918" t="str">
        <f>IF(Apresentação!E11="","",Apresentação!E11)</f>
        <v>ENDEREÇO DO CONSUMIDOR</v>
      </c>
      <c r="E5" s="918"/>
      <c r="F5" s="918"/>
      <c r="G5" s="918"/>
      <c r="H5" s="918"/>
      <c r="I5" s="918"/>
      <c r="J5" s="918"/>
      <c r="K5" s="918"/>
      <c r="L5" s="918"/>
      <c r="M5" s="918"/>
      <c r="N5" s="553"/>
    </row>
    <row r="6" spans="2:14" ht="14.4" x14ac:dyDescent="0.3">
      <c r="B6" s="550"/>
      <c r="C6" s="619" t="s">
        <v>54</v>
      </c>
      <c r="D6" s="919">
        <f>IF(Apresentação!E12="","",Apresentação!E12)</f>
        <v>0</v>
      </c>
      <c r="E6" s="919"/>
      <c r="F6" s="919"/>
      <c r="G6" s="919"/>
      <c r="H6" s="919"/>
      <c r="I6" s="555"/>
      <c r="J6" s="554"/>
      <c r="K6" s="555"/>
      <c r="L6" s="554"/>
      <c r="M6" s="554"/>
      <c r="N6" s="553"/>
    </row>
    <row r="7" spans="2:14" ht="6" customHeight="1" x14ac:dyDescent="0.3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3">
      <c r="B8" s="620"/>
      <c r="C8" s="916" t="s">
        <v>1038</v>
      </c>
      <c r="D8" s="916"/>
      <c r="E8" s="916"/>
      <c r="F8" s="917"/>
      <c r="G8" s="917"/>
      <c r="H8" s="621"/>
      <c r="I8" s="916" t="s">
        <v>1042</v>
      </c>
      <c r="J8" s="916"/>
      <c r="K8" s="916"/>
      <c r="L8" s="917"/>
      <c r="M8" s="917"/>
      <c r="N8" s="622"/>
    </row>
    <row r="9" spans="2:14" ht="3" customHeight="1" x14ac:dyDescent="0.3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3">
      <c r="B10" s="620"/>
      <c r="C10" s="916" t="s">
        <v>1039</v>
      </c>
      <c r="D10" s="916"/>
      <c r="E10" s="916"/>
      <c r="F10" s="917"/>
      <c r="G10" s="917"/>
      <c r="H10" s="621"/>
      <c r="I10" s="916" t="s">
        <v>1043</v>
      </c>
      <c r="J10" s="916"/>
      <c r="K10" s="916"/>
      <c r="L10" s="917"/>
      <c r="M10" s="917"/>
      <c r="N10" s="622"/>
    </row>
    <row r="11" spans="2:14" ht="3" customHeight="1" x14ac:dyDescent="0.3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3">
      <c r="B12" s="620"/>
      <c r="C12" s="916" t="s">
        <v>1041</v>
      </c>
      <c r="D12" s="916"/>
      <c r="E12" s="916"/>
      <c r="F12" s="917"/>
      <c r="G12" s="917"/>
      <c r="H12" s="621"/>
      <c r="I12" s="916" t="s">
        <v>1040</v>
      </c>
      <c r="J12" s="916"/>
      <c r="K12" s="916"/>
      <c r="L12" s="917"/>
      <c r="M12" s="917"/>
      <c r="N12" s="622"/>
    </row>
    <row r="13" spans="2:14" ht="14.4" x14ac:dyDescent="0.3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3">
      <c r="B14" s="620"/>
      <c r="C14" s="916" t="s">
        <v>1044</v>
      </c>
      <c r="D14" s="916"/>
      <c r="E14" s="916"/>
      <c r="F14" s="922" t="str">
        <f>IF(F10="","",IFERROR((F10+F12)/(L8+L10),""))</f>
        <v/>
      </c>
      <c r="G14" s="922"/>
      <c r="H14" s="554"/>
      <c r="I14" s="920" t="s">
        <v>1047</v>
      </c>
      <c r="J14" s="920"/>
      <c r="K14" s="920"/>
      <c r="L14" s="920"/>
      <c r="M14" s="920"/>
      <c r="N14" s="622"/>
    </row>
    <row r="15" spans="2:14" ht="3" customHeight="1" x14ac:dyDescent="0.3">
      <c r="B15" s="620"/>
      <c r="C15" s="554"/>
      <c r="D15" s="554"/>
      <c r="E15" s="554"/>
      <c r="F15" s="554"/>
      <c r="G15" s="554"/>
      <c r="H15" s="554"/>
      <c r="I15" s="921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1"/>
      <c r="K15" s="921"/>
      <c r="L15" s="921"/>
      <c r="M15" s="921"/>
      <c r="N15" s="622"/>
    </row>
    <row r="16" spans="2:14" ht="18.75" customHeight="1" x14ac:dyDescent="0.3">
      <c r="B16" s="620"/>
      <c r="C16" s="916" t="s">
        <v>1045</v>
      </c>
      <c r="D16" s="916"/>
      <c r="E16" s="916"/>
      <c r="F16" s="922" t="str">
        <f>IF(F10="","",IFERROR((F10)/(L8),""))</f>
        <v/>
      </c>
      <c r="G16" s="922"/>
      <c r="H16" s="554"/>
      <c r="I16" s="921"/>
      <c r="J16" s="921"/>
      <c r="K16" s="921"/>
      <c r="L16" s="921"/>
      <c r="M16" s="921"/>
      <c r="N16" s="622"/>
    </row>
    <row r="17" spans="2:14" ht="3" customHeight="1" x14ac:dyDescent="0.3">
      <c r="B17" s="620"/>
      <c r="C17" s="554"/>
      <c r="D17" s="554"/>
      <c r="E17" s="554"/>
      <c r="F17" s="554"/>
      <c r="G17" s="554"/>
      <c r="H17" s="554"/>
      <c r="I17" s="921"/>
      <c r="J17" s="921"/>
      <c r="K17" s="921"/>
      <c r="L17" s="921"/>
      <c r="M17" s="921"/>
      <c r="N17" s="622"/>
    </row>
    <row r="18" spans="2:14" ht="18.75" customHeight="1" x14ac:dyDescent="0.3">
      <c r="B18" s="620"/>
      <c r="C18" s="916" t="s">
        <v>1046</v>
      </c>
      <c r="D18" s="916"/>
      <c r="E18" s="916"/>
      <c r="F18" s="922" t="str">
        <f>IF(F10="","",IFERROR((L12)/(L8+L10),""))</f>
        <v/>
      </c>
      <c r="G18" s="922"/>
      <c r="H18" s="554"/>
      <c r="I18" s="921"/>
      <c r="J18" s="921"/>
      <c r="K18" s="921"/>
      <c r="L18" s="921"/>
      <c r="M18" s="921"/>
      <c r="N18" s="622"/>
    </row>
    <row r="19" spans="2:14" ht="3" customHeight="1" x14ac:dyDescent="0.3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4.4" x14ac:dyDescent="0.3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4.4" x14ac:dyDescent="0.3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4.4" x14ac:dyDescent="0.3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sheet="1" objects="1" scenarios="1"/>
  <mergeCells count="24">
    <mergeCell ref="F14:G14"/>
    <mergeCell ref="F16:G16"/>
    <mergeCell ref="F18:G18"/>
    <mergeCell ref="C14:E14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F5E4171F-B6CC-47A5-AD7D-E926AE65A827}"/>
    <dataValidation allowBlank="1" showErrorMessage="1" prompt="Informe o número do CNPJ do proponente" sqref="D6:H6" xr:uid="{4C7D5C54-5669-4174-9DB8-550CA31256A9}"/>
    <dataValidation allowBlank="1" showErrorMessage="1" prompt="Digite o nome do consumidor proponente do projeto" sqref="D4:M4" xr:uid="{8235A0A1-5AD8-48E7-A038-7D45561693F9}"/>
    <dataValidation allowBlank="1" showInputMessage="1" showErrorMessage="1" error="Escolha uma das opções determinadas na célula" sqref="K3" xr:uid="{9BC39D30-EA1C-4A7D-822B-79374236FDBF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7664-0500-47D6-A248-4AA6974574F2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17" t="s">
        <v>968</v>
      </c>
      <c r="E2" s="1017"/>
      <c r="F2" s="1017"/>
      <c r="G2" s="1017"/>
      <c r="H2" s="1017"/>
      <c r="I2" s="1017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9"/>
      <c r="K3" s="1027" t="s">
        <v>944</v>
      </c>
      <c r="L3" s="1028"/>
      <c r="M3" s="1028"/>
      <c r="N3" s="1028"/>
      <c r="O3" s="1028"/>
      <c r="P3" s="1029"/>
    </row>
    <row r="4" spans="2:1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2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214"/>
      <c r="L5" s="214"/>
      <c r="M5" s="512"/>
      <c r="N5" s="214"/>
      <c r="O5" s="214"/>
      <c r="P5" s="512"/>
    </row>
    <row r="6" spans="2:16" ht="14.4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88"/>
      <c r="D8" s="1089"/>
      <c r="E8" s="1089"/>
      <c r="F8" s="1089"/>
      <c r="G8" s="1089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88"/>
      <c r="D9" s="1089"/>
      <c r="E9" s="1089"/>
      <c r="F9" s="1089"/>
      <c r="G9" s="108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88"/>
      <c r="D10" s="1089"/>
      <c r="E10" s="1089"/>
      <c r="F10" s="1089"/>
      <c r="G10" s="108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88"/>
      <c r="D11" s="1089"/>
      <c r="E11" s="1089"/>
      <c r="F11" s="1089"/>
      <c r="G11" s="108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88"/>
      <c r="D12" s="1089"/>
      <c r="E12" s="1089"/>
      <c r="F12" s="1089"/>
      <c r="G12" s="108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88"/>
      <c r="D13" s="1089"/>
      <c r="E13" s="1089"/>
      <c r="F13" s="1089"/>
      <c r="G13" s="108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88"/>
      <c r="D14" s="1089"/>
      <c r="E14" s="1089"/>
      <c r="F14" s="1089"/>
      <c r="G14" s="108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88"/>
      <c r="D15" s="1089"/>
      <c r="E15" s="1089"/>
      <c r="F15" s="1089"/>
      <c r="G15" s="108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88"/>
      <c r="D16" s="1089"/>
      <c r="E16" s="1089"/>
      <c r="F16" s="1089"/>
      <c r="G16" s="108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88"/>
      <c r="D17" s="1089"/>
      <c r="E17" s="1089"/>
      <c r="F17" s="1089"/>
      <c r="G17" s="108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88"/>
      <c r="D18" s="1089"/>
      <c r="E18" s="1089"/>
      <c r="F18" s="1089"/>
      <c r="G18" s="108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88"/>
      <c r="D19" s="1089"/>
      <c r="E19" s="1089"/>
      <c r="F19" s="1089"/>
      <c r="G19" s="108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88"/>
      <c r="D20" s="1089"/>
      <c r="E20" s="1089"/>
      <c r="F20" s="1089"/>
      <c r="G20" s="108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88"/>
      <c r="D21" s="1089"/>
      <c r="E21" s="1089"/>
      <c r="F21" s="1089"/>
      <c r="G21" s="108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88"/>
      <c r="D22" s="1089"/>
      <c r="E22" s="1089"/>
      <c r="F22" s="1089"/>
      <c r="G22" s="108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88"/>
      <c r="D23" s="1089"/>
      <c r="E23" s="1089"/>
      <c r="F23" s="1089"/>
      <c r="G23" s="108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88"/>
      <c r="D24" s="1089"/>
      <c r="E24" s="1089"/>
      <c r="F24" s="1089"/>
      <c r="G24" s="108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88"/>
      <c r="D25" s="1089"/>
      <c r="E25" s="1089"/>
      <c r="F25" s="1089"/>
      <c r="G25" s="108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88"/>
      <c r="D26" s="1089"/>
      <c r="E26" s="1089"/>
      <c r="F26" s="1089"/>
      <c r="G26" s="108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88"/>
      <c r="D27" s="1089"/>
      <c r="E27" s="1089"/>
      <c r="F27" s="1089"/>
      <c r="G27" s="108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88"/>
      <c r="D28" s="1089"/>
      <c r="E28" s="1089"/>
      <c r="F28" s="1089"/>
      <c r="G28" s="108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88"/>
      <c r="D29" s="1089"/>
      <c r="E29" s="1089"/>
      <c r="F29" s="1089"/>
      <c r="G29" s="108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88"/>
      <c r="D30" s="1089"/>
      <c r="E30" s="1089"/>
      <c r="F30" s="1089"/>
      <c r="G30" s="108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88"/>
      <c r="D31" s="1089"/>
      <c r="E31" s="1089"/>
      <c r="F31" s="1089"/>
      <c r="G31" s="108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88"/>
      <c r="D32" s="1089"/>
      <c r="E32" s="1089"/>
      <c r="F32" s="1089"/>
      <c r="G32" s="108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88"/>
      <c r="D33" s="1089"/>
      <c r="E33" s="1089"/>
      <c r="F33" s="1089"/>
      <c r="G33" s="108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88"/>
      <c r="D34" s="1089"/>
      <c r="E34" s="1089"/>
      <c r="F34" s="1089"/>
      <c r="G34" s="108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88"/>
      <c r="D35" s="1089"/>
      <c r="E35" s="1089"/>
      <c r="F35" s="1089"/>
      <c r="G35" s="108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88"/>
      <c r="D36" s="1089"/>
      <c r="E36" s="1089"/>
      <c r="F36" s="1089"/>
      <c r="G36" s="108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88"/>
      <c r="D37" s="1089"/>
      <c r="E37" s="1089"/>
      <c r="F37" s="1089"/>
      <c r="G37" s="108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88"/>
      <c r="D38" s="1089"/>
      <c r="E38" s="1089"/>
      <c r="F38" s="1089"/>
      <c r="G38" s="108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88"/>
      <c r="D39" s="1089"/>
      <c r="E39" s="1089"/>
      <c r="F39" s="1089"/>
      <c r="G39" s="108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88"/>
      <c r="D40" s="1089"/>
      <c r="E40" s="1089"/>
      <c r="F40" s="1089"/>
      <c r="G40" s="108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88"/>
      <c r="D41" s="1089"/>
      <c r="E41" s="1089"/>
      <c r="F41" s="1089"/>
      <c r="G41" s="108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88"/>
      <c r="D42" s="1089"/>
      <c r="E42" s="1089"/>
      <c r="F42" s="1089"/>
      <c r="G42" s="108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88"/>
      <c r="D43" s="1089"/>
      <c r="E43" s="1089"/>
      <c r="F43" s="1089"/>
      <c r="G43" s="108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88"/>
      <c r="D44" s="1089"/>
      <c r="E44" s="1089"/>
      <c r="F44" s="1089"/>
      <c r="G44" s="108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88"/>
      <c r="D45" s="1089"/>
      <c r="E45" s="1089"/>
      <c r="F45" s="1089"/>
      <c r="G45" s="108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88"/>
      <c r="D46" s="1089"/>
      <c r="E46" s="1089"/>
      <c r="F46" s="1089"/>
      <c r="G46" s="108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88"/>
      <c r="D47" s="1089"/>
      <c r="E47" s="1089"/>
      <c r="F47" s="1089"/>
      <c r="G47" s="108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093" t="s">
        <v>288</v>
      </c>
      <c r="D48" s="1094"/>
      <c r="E48" s="1094"/>
      <c r="F48" s="1094"/>
      <c r="G48" s="1094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095" t="s">
        <v>923</v>
      </c>
      <c r="C57" s="1096"/>
      <c r="D57" s="1096"/>
      <c r="E57" s="1096"/>
      <c r="F57" s="1096"/>
      <c r="G57" s="1096"/>
      <c r="H57" s="1096"/>
      <c r="I57" s="1096"/>
      <c r="J57" s="1097"/>
      <c r="K57" s="1042" t="s">
        <v>913</v>
      </c>
      <c r="L57" s="1042"/>
      <c r="M57" s="1042"/>
      <c r="N57" s="1042" t="s">
        <v>913</v>
      </c>
      <c r="O57" s="1042"/>
      <c r="P57" s="1042"/>
    </row>
    <row r="58" spans="2:16" ht="14.4" x14ac:dyDescent="0.3">
      <c r="B58" s="1100" t="s">
        <v>291</v>
      </c>
      <c r="C58" s="1101"/>
      <c r="D58" s="1101"/>
      <c r="E58" s="1101"/>
      <c r="F58" s="1101"/>
      <c r="G58" s="1101"/>
      <c r="H58" s="1101"/>
      <c r="I58" s="1101"/>
      <c r="J58" s="110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28.8" x14ac:dyDescent="0.3">
      <c r="B59" s="316"/>
      <c r="C59" s="1091" t="s">
        <v>293</v>
      </c>
      <c r="D59" s="1091"/>
      <c r="E59" s="1091"/>
      <c r="F59" s="1091"/>
      <c r="G59" s="109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165">
        <v>1</v>
      </c>
      <c r="C60" s="1090"/>
      <c r="D60" s="1090"/>
      <c r="E60" s="1090"/>
      <c r="F60" s="1090"/>
      <c r="G60" s="108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090"/>
      <c r="D61" s="1090"/>
      <c r="E61" s="1090"/>
      <c r="F61" s="1090"/>
      <c r="G61" s="1088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165">
        <v>3</v>
      </c>
      <c r="C62" s="1090"/>
      <c r="D62" s="1090"/>
      <c r="E62" s="1090"/>
      <c r="F62" s="1090"/>
      <c r="G62" s="1088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167">
        <v>4</v>
      </c>
      <c r="C63" s="1090"/>
      <c r="D63" s="1090"/>
      <c r="E63" s="1090"/>
      <c r="F63" s="1090"/>
      <c r="G63" s="1088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090"/>
      <c r="D64" s="1090"/>
      <c r="E64" s="1090"/>
      <c r="F64" s="1090"/>
      <c r="G64" s="1088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095" t="s">
        <v>923</v>
      </c>
      <c r="C73" s="1096"/>
      <c r="D73" s="1096"/>
      <c r="E73" s="1096"/>
      <c r="F73" s="1096"/>
      <c r="G73" s="1096"/>
      <c r="H73" s="1096"/>
      <c r="I73" s="1096"/>
      <c r="J73" s="1097"/>
      <c r="K73" s="1042" t="s">
        <v>913</v>
      </c>
      <c r="L73" s="1042"/>
      <c r="M73" s="1042"/>
      <c r="N73" s="1042" t="s">
        <v>913</v>
      </c>
      <c r="O73" s="1042"/>
      <c r="P73" s="1042"/>
    </row>
    <row r="74" spans="2:16" ht="15" customHeight="1" x14ac:dyDescent="0.3">
      <c r="B74" s="1100" t="s">
        <v>299</v>
      </c>
      <c r="C74" s="1101"/>
      <c r="D74" s="1101"/>
      <c r="E74" s="1101"/>
      <c r="F74" s="1101"/>
      <c r="G74" s="1101"/>
      <c r="H74" s="1101"/>
      <c r="I74" s="1101"/>
      <c r="J74" s="110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05" t="s">
        <v>178</v>
      </c>
      <c r="D75" s="1105"/>
      <c r="E75" s="1105"/>
      <c r="F75" s="1105"/>
      <c r="G75" s="1105"/>
      <c r="H75" s="110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03"/>
      <c r="D76" s="1103"/>
      <c r="E76" s="1103"/>
      <c r="F76" s="1103"/>
      <c r="G76" s="1103"/>
      <c r="H76" s="1104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03"/>
      <c r="D77" s="1103"/>
      <c r="E77" s="1103"/>
      <c r="F77" s="1103"/>
      <c r="G77" s="1103"/>
      <c r="H77" s="1104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03"/>
      <c r="D78" s="1103"/>
      <c r="E78" s="1103"/>
      <c r="F78" s="1103"/>
      <c r="G78" s="1103"/>
      <c r="H78" s="1104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095" t="s">
        <v>923</v>
      </c>
      <c r="C87" s="1096"/>
      <c r="D87" s="1096"/>
      <c r="E87" s="1096"/>
      <c r="F87" s="1096"/>
      <c r="G87" s="1096"/>
      <c r="H87" s="1096"/>
      <c r="I87" s="1096"/>
      <c r="J87" s="1097"/>
      <c r="K87" s="1042" t="s">
        <v>913</v>
      </c>
      <c r="L87" s="1042"/>
      <c r="M87" s="1042"/>
      <c r="N87" s="1042" t="s">
        <v>913</v>
      </c>
      <c r="O87" s="1042"/>
      <c r="P87" s="1042"/>
    </row>
    <row r="88" spans="2:16" ht="15" customHeight="1" x14ac:dyDescent="0.3">
      <c r="B88" s="1098" t="s">
        <v>706</v>
      </c>
      <c r="C88" s="1099"/>
      <c r="D88" s="1099"/>
      <c r="E88" s="1099"/>
      <c r="F88" s="1099"/>
      <c r="G88" s="1099"/>
      <c r="H88" s="1099"/>
      <c r="I88" s="1099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08" t="s">
        <v>15</v>
      </c>
      <c r="C89" s="1105"/>
      <c r="D89" s="1105"/>
      <c r="E89" s="1105"/>
      <c r="F89" s="1105"/>
      <c r="G89" s="1105"/>
      <c r="H89" s="110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03"/>
      <c r="D90" s="1103"/>
      <c r="E90" s="1103"/>
      <c r="F90" s="1103"/>
      <c r="G90" s="1103"/>
      <c r="H90" s="1104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03"/>
      <c r="D91" s="1103"/>
      <c r="E91" s="1103"/>
      <c r="F91" s="1103"/>
      <c r="G91" s="1103"/>
      <c r="H91" s="1104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03"/>
      <c r="D92" s="1103"/>
      <c r="E92" s="1103"/>
      <c r="F92" s="1103"/>
      <c r="G92" s="1103"/>
      <c r="H92" s="1104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095" t="s">
        <v>923</v>
      </c>
      <c r="C101" s="1096"/>
      <c r="D101" s="1096"/>
      <c r="E101" s="1096"/>
      <c r="F101" s="1096"/>
      <c r="G101" s="1096"/>
      <c r="H101" s="1096"/>
      <c r="I101" s="1096"/>
      <c r="J101" s="1097"/>
      <c r="K101" s="1042" t="s">
        <v>913</v>
      </c>
      <c r="L101" s="1042"/>
      <c r="M101" s="1042"/>
      <c r="N101" s="1042" t="s">
        <v>913</v>
      </c>
      <c r="O101" s="1042"/>
      <c r="P101" s="1042"/>
    </row>
  </sheetData>
  <sheetProtection password="C9E8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0BD5B-2A0E-4DE4-873D-85DE8670992F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16" t="s">
        <v>969</v>
      </c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26"/>
      <c r="P2" s="1016" t="str">
        <f>B2</f>
        <v>CUSTOS - FONTES INCENTIVADAS (ORIGEM DOS RECURSOS)</v>
      </c>
      <c r="Q2" s="1017"/>
      <c r="R2" s="1017"/>
      <c r="S2" s="1017"/>
      <c r="T2" s="1017"/>
      <c r="U2" s="1017"/>
      <c r="V2" s="1017"/>
      <c r="W2" s="1017"/>
      <c r="X2" s="1026"/>
      <c r="Y2" s="388"/>
      <c r="Z2" s="385"/>
    </row>
    <row r="3" spans="2:26" ht="15" customHeight="1" x14ac:dyDescent="0.3">
      <c r="B3" s="1027" t="s">
        <v>798</v>
      </c>
      <c r="C3" s="1028"/>
      <c r="D3" s="1028"/>
      <c r="E3" s="1028"/>
      <c r="F3" s="1028"/>
      <c r="G3" s="1028"/>
      <c r="H3" s="1028"/>
      <c r="I3" s="1028"/>
      <c r="J3" s="1028"/>
      <c r="K3" s="1029"/>
      <c r="L3" s="1027" t="s">
        <v>213</v>
      </c>
      <c r="M3" s="1028"/>
      <c r="N3" s="1029"/>
      <c r="P3" s="1027" t="s">
        <v>695</v>
      </c>
      <c r="Q3" s="1028"/>
      <c r="R3" s="1028"/>
      <c r="S3" s="1028"/>
      <c r="T3" s="1028"/>
      <c r="U3" s="1028"/>
      <c r="V3" s="1028"/>
      <c r="W3" s="1028"/>
      <c r="X3" s="1029"/>
    </row>
    <row r="4" spans="2:26" ht="15" customHeight="1" x14ac:dyDescent="0.3">
      <c r="B4" s="1030"/>
      <c r="C4" s="1031"/>
      <c r="D4" s="1031"/>
      <c r="E4" s="1031"/>
      <c r="F4" s="1031"/>
      <c r="G4" s="1031"/>
      <c r="H4" s="1031"/>
      <c r="I4" s="1031"/>
      <c r="J4" s="1031"/>
      <c r="K4" s="1032"/>
      <c r="L4" s="312" t="s">
        <v>795</v>
      </c>
      <c r="M4" s="312" t="s">
        <v>239</v>
      </c>
      <c r="N4" s="313" t="s">
        <v>240</v>
      </c>
      <c r="P4" s="1030"/>
      <c r="Q4" s="1031"/>
      <c r="R4" s="1031"/>
      <c r="S4" s="1031"/>
      <c r="T4" s="1031"/>
      <c r="U4" s="1031"/>
      <c r="V4" s="1031"/>
      <c r="W4" s="1031"/>
      <c r="X4" s="1032"/>
    </row>
    <row r="5" spans="2:26" ht="15" customHeight="1" x14ac:dyDescent="0.3">
      <c r="B5" s="1098" t="s">
        <v>692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00" t="s">
        <v>282</v>
      </c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2"/>
      <c r="P6" s="1100" t="s">
        <v>282</v>
      </c>
      <c r="Q6" s="1101"/>
      <c r="R6" s="1101"/>
      <c r="S6" s="1101"/>
      <c r="T6" s="1101"/>
      <c r="U6" s="1101"/>
      <c r="V6" s="1101"/>
      <c r="W6" s="1101"/>
      <c r="X6" s="1102"/>
    </row>
    <row r="7" spans="2:26" x14ac:dyDescent="0.3">
      <c r="B7" s="1086" t="s">
        <v>283</v>
      </c>
      <c r="C7" s="1086"/>
      <c r="D7" s="1086"/>
      <c r="E7" s="1087"/>
      <c r="F7" s="1087"/>
      <c r="G7" s="108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86" t="str">
        <f>B7</f>
        <v>Materiais e equipamentos</v>
      </c>
      <c r="Q7" s="1086"/>
      <c r="R7" s="1086"/>
      <c r="S7" s="1087"/>
      <c r="T7" s="1087"/>
      <c r="U7" s="108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39" t="str">
        <f>IF(ISBLANK('FICusto (ORÇ)'!C8)," ",'FICusto (ORÇ)'!C8)</f>
        <v xml:space="preserve"> </v>
      </c>
      <c r="D8" s="1139"/>
      <c r="E8" s="1139"/>
      <c r="F8" s="1139"/>
      <c r="G8" s="1113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5" t="str">
        <f>IF(OR(C8=0,C8=""),"",C8)</f>
        <v xml:space="preserve"> </v>
      </c>
      <c r="R8" s="1115"/>
      <c r="S8" s="1115"/>
      <c r="T8" s="1115"/>
      <c r="U8" s="111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39" t="str">
        <f>IF(ISBLANK('FICusto (ORÇ)'!C9)," ",'FICusto (ORÇ)'!C9)</f>
        <v xml:space="preserve"> </v>
      </c>
      <c r="D9" s="1139"/>
      <c r="E9" s="1139"/>
      <c r="F9" s="1139"/>
      <c r="G9" s="1113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5" t="str">
        <f t="shared" ref="Q9:Q47" si="3">IF(OR(C9=0,C9=""),"",C9)</f>
        <v xml:space="preserve"> </v>
      </c>
      <c r="R9" s="1115"/>
      <c r="S9" s="1115"/>
      <c r="T9" s="1115"/>
      <c r="U9" s="111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39" t="str">
        <f>IF(ISBLANK('FICusto (ORÇ)'!C10)," ",'FICusto (ORÇ)'!C10)</f>
        <v xml:space="preserve"> </v>
      </c>
      <c r="D10" s="1139"/>
      <c r="E10" s="1139"/>
      <c r="F10" s="1139"/>
      <c r="G10" s="1113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5" t="str">
        <f t="shared" si="3"/>
        <v xml:space="preserve"> </v>
      </c>
      <c r="R10" s="1115"/>
      <c r="S10" s="1115"/>
      <c r="T10" s="1115"/>
      <c r="U10" s="111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39" t="str">
        <f>IF(ISBLANK('FICusto (ORÇ)'!C11)," ",'FICusto (ORÇ)'!C11)</f>
        <v xml:space="preserve"> </v>
      </c>
      <c r="D11" s="1139"/>
      <c r="E11" s="1139"/>
      <c r="F11" s="1139"/>
      <c r="G11" s="1113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5" t="str">
        <f t="shared" si="3"/>
        <v xml:space="preserve"> </v>
      </c>
      <c r="R11" s="1115"/>
      <c r="S11" s="1115"/>
      <c r="T11" s="1115"/>
      <c r="U11" s="111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39" t="str">
        <f>IF(ISBLANK('FICusto (ORÇ)'!C12)," ",'FICusto (ORÇ)'!C12)</f>
        <v xml:space="preserve"> </v>
      </c>
      <c r="D12" s="1139"/>
      <c r="E12" s="1139"/>
      <c r="F12" s="1139"/>
      <c r="G12" s="1113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5" t="str">
        <f t="shared" si="3"/>
        <v xml:space="preserve"> </v>
      </c>
      <c r="R12" s="1115"/>
      <c r="S12" s="1115"/>
      <c r="T12" s="1115"/>
      <c r="U12" s="111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39" t="str">
        <f>IF(ISBLANK('FICusto (ORÇ)'!C13)," ",'FICusto (ORÇ)'!C13)</f>
        <v xml:space="preserve"> </v>
      </c>
      <c r="D13" s="1139"/>
      <c r="E13" s="1139"/>
      <c r="F13" s="1139"/>
      <c r="G13" s="1113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5" t="str">
        <f t="shared" si="3"/>
        <v xml:space="preserve"> </v>
      </c>
      <c r="R13" s="1115"/>
      <c r="S13" s="1115"/>
      <c r="T13" s="1115"/>
      <c r="U13" s="111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39" t="str">
        <f>IF(ISBLANK('FICusto (ORÇ)'!C14)," ",'FICusto (ORÇ)'!C14)</f>
        <v xml:space="preserve"> </v>
      </c>
      <c r="D14" s="1139"/>
      <c r="E14" s="1139"/>
      <c r="F14" s="1139"/>
      <c r="G14" s="1113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5" t="str">
        <f t="shared" si="3"/>
        <v xml:space="preserve"> </v>
      </c>
      <c r="R14" s="1115"/>
      <c r="S14" s="1115"/>
      <c r="T14" s="1115"/>
      <c r="U14" s="111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39" t="str">
        <f>IF(ISBLANK('FICusto (ORÇ)'!C15)," ",'FICusto (ORÇ)'!C15)</f>
        <v xml:space="preserve"> </v>
      </c>
      <c r="D15" s="1139"/>
      <c r="E15" s="1139"/>
      <c r="F15" s="1139"/>
      <c r="G15" s="1113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5" t="str">
        <f t="shared" si="3"/>
        <v xml:space="preserve"> </v>
      </c>
      <c r="R15" s="1115"/>
      <c r="S15" s="1115"/>
      <c r="T15" s="1115"/>
      <c r="U15" s="111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39" t="str">
        <f>IF(ISBLANK('FICusto (ORÇ)'!C16)," ",'FICusto (ORÇ)'!C16)</f>
        <v xml:space="preserve"> </v>
      </c>
      <c r="D16" s="1139"/>
      <c r="E16" s="1139"/>
      <c r="F16" s="1139"/>
      <c r="G16" s="1113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5" t="str">
        <f t="shared" si="3"/>
        <v xml:space="preserve"> </v>
      </c>
      <c r="R16" s="1115"/>
      <c r="S16" s="1115"/>
      <c r="T16" s="1115"/>
      <c r="U16" s="111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39" t="str">
        <f>IF(ISBLANK('FICusto (ORÇ)'!C17)," ",'FICusto (ORÇ)'!C17)</f>
        <v xml:space="preserve"> </v>
      </c>
      <c r="D17" s="1139"/>
      <c r="E17" s="1139"/>
      <c r="F17" s="1139"/>
      <c r="G17" s="1113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5" t="str">
        <f t="shared" si="3"/>
        <v xml:space="preserve"> </v>
      </c>
      <c r="R17" s="1115"/>
      <c r="S17" s="1115"/>
      <c r="T17" s="1115"/>
      <c r="U17" s="111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39" t="str">
        <f>IF(ISBLANK('FICusto (ORÇ)'!C18)," ",'FICusto (ORÇ)'!C18)</f>
        <v xml:space="preserve"> </v>
      </c>
      <c r="D18" s="1139"/>
      <c r="E18" s="1139"/>
      <c r="F18" s="1139"/>
      <c r="G18" s="1113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5" t="str">
        <f t="shared" si="3"/>
        <v xml:space="preserve"> </v>
      </c>
      <c r="R18" s="1115"/>
      <c r="S18" s="1115"/>
      <c r="T18" s="1115"/>
      <c r="U18" s="111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39" t="str">
        <f>IF(ISBLANK('FICusto (ORÇ)'!C19)," ",'FICusto (ORÇ)'!C19)</f>
        <v xml:space="preserve"> </v>
      </c>
      <c r="D19" s="1139"/>
      <c r="E19" s="1139"/>
      <c r="F19" s="1139"/>
      <c r="G19" s="1113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5" t="str">
        <f t="shared" si="3"/>
        <v xml:space="preserve"> </v>
      </c>
      <c r="R19" s="1115"/>
      <c r="S19" s="1115"/>
      <c r="T19" s="1115"/>
      <c r="U19" s="111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39" t="str">
        <f>IF(ISBLANK('FICusto (ORÇ)'!C20)," ",'FICusto (ORÇ)'!C20)</f>
        <v xml:space="preserve"> </v>
      </c>
      <c r="D20" s="1139"/>
      <c r="E20" s="1139"/>
      <c r="F20" s="1139"/>
      <c r="G20" s="1113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5" t="str">
        <f t="shared" si="3"/>
        <v xml:space="preserve"> </v>
      </c>
      <c r="R20" s="1115"/>
      <c r="S20" s="1115"/>
      <c r="T20" s="1115"/>
      <c r="U20" s="111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39" t="str">
        <f>IF(ISBLANK('FICusto (ORÇ)'!C21)," ",'FICusto (ORÇ)'!C21)</f>
        <v xml:space="preserve"> </v>
      </c>
      <c r="D21" s="1139"/>
      <c r="E21" s="1139"/>
      <c r="F21" s="1139"/>
      <c r="G21" s="1113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5" t="str">
        <f t="shared" si="3"/>
        <v xml:space="preserve"> </v>
      </c>
      <c r="R21" s="1115"/>
      <c r="S21" s="1115"/>
      <c r="T21" s="1115"/>
      <c r="U21" s="111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39" t="str">
        <f>IF(ISBLANK('FICusto (ORÇ)'!C22)," ",'FICusto (ORÇ)'!C22)</f>
        <v xml:space="preserve"> </v>
      </c>
      <c r="D22" s="1139"/>
      <c r="E22" s="1139"/>
      <c r="F22" s="1139"/>
      <c r="G22" s="1113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5" t="str">
        <f t="shared" si="3"/>
        <v xml:space="preserve"> </v>
      </c>
      <c r="R22" s="1115"/>
      <c r="S22" s="1115"/>
      <c r="T22" s="1115"/>
      <c r="U22" s="111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39" t="str">
        <f>IF(ISBLANK('FICusto (ORÇ)'!C23)," ",'FICusto (ORÇ)'!C23)</f>
        <v xml:space="preserve"> </v>
      </c>
      <c r="D23" s="1139"/>
      <c r="E23" s="1139"/>
      <c r="F23" s="1139"/>
      <c r="G23" s="1113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5" t="str">
        <f t="shared" si="3"/>
        <v xml:space="preserve"> </v>
      </c>
      <c r="R23" s="1115"/>
      <c r="S23" s="1115"/>
      <c r="T23" s="1115"/>
      <c r="U23" s="111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39" t="str">
        <f>IF(ISBLANK('FICusto (ORÇ)'!C24)," ",'FICusto (ORÇ)'!C24)</f>
        <v xml:space="preserve"> </v>
      </c>
      <c r="D24" s="1139"/>
      <c r="E24" s="1139"/>
      <c r="F24" s="1139"/>
      <c r="G24" s="1113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5" t="str">
        <f t="shared" si="3"/>
        <v xml:space="preserve"> </v>
      </c>
      <c r="R24" s="1115"/>
      <c r="S24" s="1115"/>
      <c r="T24" s="1115"/>
      <c r="U24" s="111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39" t="str">
        <f>IF(ISBLANK('FICusto (ORÇ)'!C25)," ",'FICusto (ORÇ)'!C25)</f>
        <v xml:space="preserve"> </v>
      </c>
      <c r="D25" s="1139"/>
      <c r="E25" s="1139"/>
      <c r="F25" s="1139"/>
      <c r="G25" s="1113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5" t="str">
        <f t="shared" si="3"/>
        <v xml:space="preserve"> </v>
      </c>
      <c r="R25" s="1115"/>
      <c r="S25" s="1115"/>
      <c r="T25" s="1115"/>
      <c r="U25" s="111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39" t="str">
        <f>IF(ISBLANK('FICusto (ORÇ)'!C26)," ",'FICusto (ORÇ)'!C26)</f>
        <v xml:space="preserve"> </v>
      </c>
      <c r="D26" s="1139"/>
      <c r="E26" s="1139"/>
      <c r="F26" s="1139"/>
      <c r="G26" s="1113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5" t="str">
        <f t="shared" si="3"/>
        <v xml:space="preserve"> </v>
      </c>
      <c r="R26" s="1115"/>
      <c r="S26" s="1115"/>
      <c r="T26" s="1115"/>
      <c r="U26" s="111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39" t="str">
        <f>IF(ISBLANK('FICusto (ORÇ)'!C27)," ",'FICusto (ORÇ)'!C27)</f>
        <v xml:space="preserve"> </v>
      </c>
      <c r="D27" s="1139"/>
      <c r="E27" s="1139"/>
      <c r="F27" s="1139"/>
      <c r="G27" s="1113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5" t="str">
        <f t="shared" si="3"/>
        <v xml:space="preserve"> </v>
      </c>
      <c r="R27" s="1115"/>
      <c r="S27" s="1115"/>
      <c r="T27" s="1115"/>
      <c r="U27" s="111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39" t="str">
        <f>IF(ISBLANK('FICusto (ORÇ)'!C28)," ",'FICusto (ORÇ)'!C28)</f>
        <v xml:space="preserve"> </v>
      </c>
      <c r="D28" s="1139"/>
      <c r="E28" s="1139"/>
      <c r="F28" s="1139"/>
      <c r="G28" s="1113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5" t="str">
        <f t="shared" si="3"/>
        <v xml:space="preserve"> </v>
      </c>
      <c r="R28" s="1115"/>
      <c r="S28" s="1115"/>
      <c r="T28" s="1115"/>
      <c r="U28" s="111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39" t="str">
        <f>IF(ISBLANK('FICusto (ORÇ)'!C29)," ",'FICusto (ORÇ)'!C29)</f>
        <v xml:space="preserve"> </v>
      </c>
      <c r="D29" s="1139"/>
      <c r="E29" s="1139"/>
      <c r="F29" s="1139"/>
      <c r="G29" s="1113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5" t="str">
        <f t="shared" si="3"/>
        <v xml:space="preserve"> </v>
      </c>
      <c r="R29" s="1115"/>
      <c r="S29" s="1115"/>
      <c r="T29" s="1115"/>
      <c r="U29" s="111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39" t="str">
        <f>IF(ISBLANK('FICusto (ORÇ)'!C30)," ",'FICusto (ORÇ)'!C30)</f>
        <v xml:space="preserve"> </v>
      </c>
      <c r="D30" s="1139"/>
      <c r="E30" s="1139"/>
      <c r="F30" s="1139"/>
      <c r="G30" s="1113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5" t="str">
        <f t="shared" si="3"/>
        <v xml:space="preserve"> </v>
      </c>
      <c r="R30" s="1115"/>
      <c r="S30" s="1115"/>
      <c r="T30" s="1115"/>
      <c r="U30" s="111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39" t="str">
        <f>IF(ISBLANK('FICusto (ORÇ)'!C31)," ",'FICusto (ORÇ)'!C31)</f>
        <v xml:space="preserve"> </v>
      </c>
      <c r="D31" s="1139"/>
      <c r="E31" s="1139"/>
      <c r="F31" s="1139"/>
      <c r="G31" s="1113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5" t="str">
        <f t="shared" si="3"/>
        <v xml:space="preserve"> </v>
      </c>
      <c r="R31" s="1115"/>
      <c r="S31" s="1115"/>
      <c r="T31" s="1115"/>
      <c r="U31" s="111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39" t="str">
        <f>IF(ISBLANK('FICusto (ORÇ)'!C32)," ",'FICusto (ORÇ)'!C32)</f>
        <v xml:space="preserve"> </v>
      </c>
      <c r="D32" s="1139"/>
      <c r="E32" s="1139"/>
      <c r="F32" s="1139"/>
      <c r="G32" s="1113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5" t="str">
        <f t="shared" si="3"/>
        <v xml:space="preserve"> </v>
      </c>
      <c r="R32" s="1115"/>
      <c r="S32" s="1115"/>
      <c r="T32" s="1115"/>
      <c r="U32" s="111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39" t="str">
        <f>IF(ISBLANK('FICusto (ORÇ)'!C33)," ",'FICusto (ORÇ)'!C33)</f>
        <v xml:space="preserve"> </v>
      </c>
      <c r="D33" s="1139"/>
      <c r="E33" s="1139"/>
      <c r="F33" s="1139"/>
      <c r="G33" s="1113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5" t="str">
        <f t="shared" si="3"/>
        <v xml:space="preserve"> </v>
      </c>
      <c r="R33" s="1115"/>
      <c r="S33" s="1115"/>
      <c r="T33" s="1115"/>
      <c r="U33" s="111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39" t="str">
        <f>IF(ISBLANK('FICusto (ORÇ)'!C34)," ",'FICusto (ORÇ)'!C34)</f>
        <v xml:space="preserve"> </v>
      </c>
      <c r="D34" s="1139"/>
      <c r="E34" s="1139"/>
      <c r="F34" s="1139"/>
      <c r="G34" s="1113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5" t="str">
        <f t="shared" si="3"/>
        <v xml:space="preserve"> </v>
      </c>
      <c r="R34" s="1115"/>
      <c r="S34" s="1115"/>
      <c r="T34" s="1115"/>
      <c r="U34" s="111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39" t="str">
        <f>IF(ISBLANK('FICusto (ORÇ)'!C35)," ",'FICusto (ORÇ)'!C35)</f>
        <v xml:space="preserve"> </v>
      </c>
      <c r="D35" s="1139"/>
      <c r="E35" s="1139"/>
      <c r="F35" s="1139"/>
      <c r="G35" s="1113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5" t="str">
        <f t="shared" si="3"/>
        <v xml:space="preserve"> </v>
      </c>
      <c r="R35" s="1115"/>
      <c r="S35" s="1115"/>
      <c r="T35" s="1115"/>
      <c r="U35" s="111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39" t="str">
        <f>IF(ISBLANK('FICusto (ORÇ)'!C36)," ",'FICusto (ORÇ)'!C36)</f>
        <v xml:space="preserve"> </v>
      </c>
      <c r="D36" s="1139"/>
      <c r="E36" s="1139"/>
      <c r="F36" s="1139"/>
      <c r="G36" s="1113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5" t="str">
        <f t="shared" si="3"/>
        <v xml:space="preserve"> </v>
      </c>
      <c r="R36" s="1115"/>
      <c r="S36" s="1115"/>
      <c r="T36" s="1115"/>
      <c r="U36" s="111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39" t="str">
        <f>IF(ISBLANK('FICusto (ORÇ)'!C37)," ",'FICusto (ORÇ)'!C37)</f>
        <v xml:space="preserve"> </v>
      </c>
      <c r="D37" s="1139"/>
      <c r="E37" s="1139"/>
      <c r="F37" s="1139"/>
      <c r="G37" s="1113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5" t="str">
        <f t="shared" si="3"/>
        <v xml:space="preserve"> </v>
      </c>
      <c r="R37" s="1115"/>
      <c r="S37" s="1115"/>
      <c r="T37" s="1115"/>
      <c r="U37" s="111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39" t="str">
        <f>IF(ISBLANK('FICusto (ORÇ)'!C38)," ",'FICusto (ORÇ)'!C38)</f>
        <v xml:space="preserve"> </v>
      </c>
      <c r="D38" s="1139"/>
      <c r="E38" s="1139"/>
      <c r="F38" s="1139"/>
      <c r="G38" s="1113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5" t="str">
        <f t="shared" si="3"/>
        <v xml:space="preserve"> </v>
      </c>
      <c r="R38" s="1115"/>
      <c r="S38" s="1115"/>
      <c r="T38" s="1115"/>
      <c r="U38" s="111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39" t="str">
        <f>IF(ISBLANK('FICusto (ORÇ)'!C39)," ",'FICusto (ORÇ)'!C39)</f>
        <v xml:space="preserve"> </v>
      </c>
      <c r="D39" s="1139"/>
      <c r="E39" s="1139"/>
      <c r="F39" s="1139"/>
      <c r="G39" s="1113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5" t="str">
        <f t="shared" si="3"/>
        <v xml:space="preserve"> </v>
      </c>
      <c r="R39" s="1115"/>
      <c r="S39" s="1115"/>
      <c r="T39" s="1115"/>
      <c r="U39" s="111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39" t="str">
        <f>IF(ISBLANK('FICusto (ORÇ)'!C40)," ",'FICusto (ORÇ)'!C40)</f>
        <v xml:space="preserve"> </v>
      </c>
      <c r="D40" s="1139"/>
      <c r="E40" s="1139"/>
      <c r="F40" s="1139"/>
      <c r="G40" s="1113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5" t="str">
        <f t="shared" si="3"/>
        <v xml:space="preserve"> </v>
      </c>
      <c r="R40" s="1115"/>
      <c r="S40" s="1115"/>
      <c r="T40" s="1115"/>
      <c r="U40" s="111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39" t="str">
        <f>IF(ISBLANK('FICusto (ORÇ)'!C41)," ",'FICusto (ORÇ)'!C41)</f>
        <v xml:space="preserve"> </v>
      </c>
      <c r="D41" s="1139"/>
      <c r="E41" s="1139"/>
      <c r="F41" s="1139"/>
      <c r="G41" s="1113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5" t="str">
        <f t="shared" si="3"/>
        <v xml:space="preserve"> </v>
      </c>
      <c r="R41" s="1115"/>
      <c r="S41" s="1115"/>
      <c r="T41" s="1115"/>
      <c r="U41" s="111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39" t="str">
        <f>IF(ISBLANK('FICusto (ORÇ)'!C42)," ",'FICusto (ORÇ)'!C42)</f>
        <v xml:space="preserve"> </v>
      </c>
      <c r="D42" s="1139"/>
      <c r="E42" s="1139"/>
      <c r="F42" s="1139"/>
      <c r="G42" s="1113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5" t="str">
        <f t="shared" si="3"/>
        <v xml:space="preserve"> </v>
      </c>
      <c r="R42" s="1115"/>
      <c r="S42" s="1115"/>
      <c r="T42" s="1115"/>
      <c r="U42" s="111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39" t="str">
        <f>IF(ISBLANK('FICusto (ORÇ)'!C43)," ",'FICusto (ORÇ)'!C43)</f>
        <v xml:space="preserve"> </v>
      </c>
      <c r="D43" s="1139"/>
      <c r="E43" s="1139"/>
      <c r="F43" s="1139"/>
      <c r="G43" s="1113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5" t="str">
        <f t="shared" si="3"/>
        <v xml:space="preserve"> </v>
      </c>
      <c r="R43" s="1115"/>
      <c r="S43" s="1115"/>
      <c r="T43" s="1115"/>
      <c r="U43" s="111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39" t="str">
        <f>IF(ISBLANK('FICusto (ORÇ)'!C44)," ",'FICusto (ORÇ)'!C44)</f>
        <v xml:space="preserve"> </v>
      </c>
      <c r="D44" s="1139"/>
      <c r="E44" s="1139"/>
      <c r="F44" s="1139"/>
      <c r="G44" s="1113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5" t="str">
        <f t="shared" si="3"/>
        <v xml:space="preserve"> </v>
      </c>
      <c r="R44" s="1115"/>
      <c r="S44" s="1115"/>
      <c r="T44" s="1115"/>
      <c r="U44" s="111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39" t="str">
        <f>IF(ISBLANK('FICusto (ORÇ)'!C45)," ",'FICusto (ORÇ)'!C45)</f>
        <v xml:space="preserve"> </v>
      </c>
      <c r="D45" s="1139"/>
      <c r="E45" s="1139"/>
      <c r="F45" s="1139"/>
      <c r="G45" s="1113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5" t="str">
        <f t="shared" si="3"/>
        <v xml:space="preserve"> </v>
      </c>
      <c r="R45" s="1115"/>
      <c r="S45" s="1115"/>
      <c r="T45" s="1115"/>
      <c r="U45" s="111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39" t="str">
        <f>IF(ISBLANK('FICusto (ORÇ)'!C46)," ",'FICusto (ORÇ)'!C46)</f>
        <v xml:space="preserve"> </v>
      </c>
      <c r="D46" s="1139"/>
      <c r="E46" s="1139"/>
      <c r="F46" s="1139"/>
      <c r="G46" s="1113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5" t="str">
        <f t="shared" si="3"/>
        <v xml:space="preserve"> </v>
      </c>
      <c r="R46" s="1115"/>
      <c r="S46" s="1115"/>
      <c r="T46" s="1115"/>
      <c r="U46" s="111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39" t="str">
        <f>IF(ISBLANK('FICusto (ORÇ)'!C47)," ",'FICusto (ORÇ)'!C47)</f>
        <v xml:space="preserve"> </v>
      </c>
      <c r="D47" s="1139"/>
      <c r="E47" s="1139"/>
      <c r="F47" s="1139"/>
      <c r="G47" s="1113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5" t="str">
        <f t="shared" si="3"/>
        <v xml:space="preserve"> </v>
      </c>
      <c r="R47" s="1115"/>
      <c r="S47" s="1115"/>
      <c r="T47" s="1115"/>
      <c r="U47" s="111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39" t="str">
        <f>IF(ISBLANK('FICusto (ORÇ)'!C48)," ",'FICusto (ORÇ)'!C48)</f>
        <v>Acessórios</v>
      </c>
      <c r="D48" s="1139"/>
      <c r="E48" s="1139"/>
      <c r="F48" s="1139"/>
      <c r="G48" s="1113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5" t="str">
        <f>IF(OR(C48=0,C48=""),"",C48)</f>
        <v>Acessórios</v>
      </c>
      <c r="R48" s="1115"/>
      <c r="S48" s="1115"/>
      <c r="T48" s="1115"/>
      <c r="U48" s="1116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22" t="s">
        <v>970</v>
      </c>
      <c r="D49" s="1122"/>
      <c r="E49" s="1122"/>
      <c r="F49" s="1122"/>
      <c r="G49" s="1122"/>
      <c r="H49" s="1122"/>
      <c r="I49" s="1122"/>
      <c r="J49" s="112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09" t="s">
        <v>980</v>
      </c>
      <c r="Q49" s="1110"/>
      <c r="R49" s="1110"/>
      <c r="S49" s="1110"/>
      <c r="T49" s="1110"/>
      <c r="U49" s="1110"/>
      <c r="V49" s="1111"/>
      <c r="W49" s="171" t="s">
        <v>982</v>
      </c>
      <c r="X49" s="172">
        <f>SUM(X8:X48)</f>
        <v>0</v>
      </c>
    </row>
    <row r="50" spans="2:24" ht="15.6" x14ac:dyDescent="0.3">
      <c r="B50" s="1100" t="s">
        <v>291</v>
      </c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2"/>
      <c r="P50" s="1109" t="s">
        <v>981</v>
      </c>
      <c r="Q50" s="1110"/>
      <c r="R50" s="1110"/>
      <c r="S50" s="1110"/>
      <c r="T50" s="1110"/>
      <c r="U50" s="1110"/>
      <c r="V50" s="1111"/>
      <c r="W50" s="171" t="s">
        <v>983</v>
      </c>
      <c r="X50" s="172">
        <f>IFERROR(X49*($L$86/$K$86),0)</f>
        <v>0</v>
      </c>
    </row>
    <row r="51" spans="2:24" ht="15" customHeight="1" x14ac:dyDescent="0.3">
      <c r="B51" s="1108" t="s">
        <v>797</v>
      </c>
      <c r="C51" s="1105"/>
      <c r="D51" s="1105"/>
      <c r="E51" s="1105"/>
      <c r="F51" s="1105"/>
      <c r="G51" s="110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2" t="s">
        <v>292</v>
      </c>
      <c r="D52" s="1112"/>
      <c r="E52" s="1112"/>
      <c r="F52" s="1112"/>
      <c r="G52" s="1112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24" t="s">
        <v>708</v>
      </c>
      <c r="U52" s="1125"/>
      <c r="V52" s="324">
        <f>IFERROR(SUM(Y8:Y48)/X49,0)</f>
        <v>0</v>
      </c>
    </row>
    <row r="53" spans="2:24" ht="15.6" x14ac:dyDescent="0.35">
      <c r="B53" s="173"/>
      <c r="C53" s="1112" t="s">
        <v>176</v>
      </c>
      <c r="D53" s="1112"/>
      <c r="E53" s="1112"/>
      <c r="F53" s="1112"/>
      <c r="G53" s="1112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3">
      <c r="B54" s="316"/>
      <c r="C54" s="1091" t="s">
        <v>293</v>
      </c>
      <c r="D54" s="1091"/>
      <c r="E54" s="1091"/>
      <c r="F54" s="1091"/>
      <c r="G54" s="109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39" t="str">
        <f>IF(ISBLANK('FICusto (ORÇ)'!C60)," ",'FICusto (ORÇ)'!C60)</f>
        <v xml:space="preserve"> </v>
      </c>
      <c r="D55" s="1139"/>
      <c r="E55" s="1139"/>
      <c r="F55" s="1139"/>
      <c r="G55" s="1113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39" t="str">
        <f>IF(ISBLANK('FICusto (ORÇ)'!C61)," ",'FICusto (ORÇ)'!C61)</f>
        <v xml:space="preserve"> </v>
      </c>
      <c r="D56" s="1139"/>
      <c r="E56" s="1139"/>
      <c r="F56" s="1139"/>
      <c r="G56" s="1113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39" t="str">
        <f>IF(ISBLANK('FICusto (ORÇ)'!C62)," ",'FICusto (ORÇ)'!C62)</f>
        <v xml:space="preserve"> </v>
      </c>
      <c r="D57" s="1139"/>
      <c r="E57" s="1139"/>
      <c r="F57" s="1139"/>
      <c r="G57" s="1113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39" t="str">
        <f>IF(ISBLANK('FICusto (ORÇ)'!C63)," ",'FICusto (ORÇ)'!C63)</f>
        <v xml:space="preserve"> </v>
      </c>
      <c r="D58" s="1139"/>
      <c r="E58" s="1139"/>
      <c r="F58" s="1139"/>
      <c r="G58" s="1113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39" t="str">
        <f>IF(ISBLANK('FICusto (ORÇ)'!C64)," ",'FICusto (ORÇ)'!C64)</f>
        <v xml:space="preserve"> </v>
      </c>
      <c r="D59" s="1139"/>
      <c r="E59" s="1139"/>
      <c r="F59" s="1139"/>
      <c r="G59" s="1113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20" t="s">
        <v>971</v>
      </c>
      <c r="D60" s="1120"/>
      <c r="E60" s="1120"/>
      <c r="F60" s="1120"/>
      <c r="G60" s="1120"/>
      <c r="H60" s="1120"/>
      <c r="I60" s="1120"/>
      <c r="J60" s="112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22" t="s">
        <v>972</v>
      </c>
      <c r="D61" s="1122"/>
      <c r="E61" s="1122"/>
      <c r="F61" s="1122"/>
      <c r="G61" s="1122"/>
      <c r="H61" s="1122"/>
      <c r="I61" s="1122"/>
      <c r="J61" s="112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00" t="s">
        <v>299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101"/>
      <c r="N62" s="1102"/>
    </row>
    <row r="63" spans="2:24" x14ac:dyDescent="0.3">
      <c r="B63" s="1108" t="s">
        <v>797</v>
      </c>
      <c r="C63" s="1105"/>
      <c r="D63" s="1105"/>
      <c r="E63" s="1105"/>
      <c r="F63" s="1105"/>
      <c r="G63" s="110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12" t="s">
        <v>9</v>
      </c>
      <c r="D64" s="1112"/>
      <c r="E64" s="1112"/>
      <c r="F64" s="1112"/>
      <c r="G64" s="1112"/>
      <c r="H64" s="1112"/>
      <c r="I64" s="1112"/>
      <c r="J64" s="1119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3">
      <c r="B65" s="316"/>
      <c r="C65" s="1105" t="s">
        <v>178</v>
      </c>
      <c r="D65" s="1105"/>
      <c r="E65" s="1105"/>
      <c r="F65" s="1105"/>
      <c r="G65" s="1105"/>
      <c r="H65" s="110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12" t="str">
        <f>IF(ISBLANK('FICusto (ORÇ)'!C76)," ",'FICusto (ORÇ)'!C76)</f>
        <v xml:space="preserve"> </v>
      </c>
      <c r="D66" s="1112"/>
      <c r="E66" s="1112"/>
      <c r="F66" s="1112"/>
      <c r="G66" s="1112"/>
      <c r="H66" s="1119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12" t="str">
        <f>IF(ISBLANK('FICusto (ORÇ)'!C77)," ",'FICusto (ORÇ)'!C77)</f>
        <v xml:space="preserve"> </v>
      </c>
      <c r="D67" s="1112"/>
      <c r="E67" s="1112"/>
      <c r="F67" s="1112"/>
      <c r="G67" s="1112"/>
      <c r="H67" s="1119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12" t="str">
        <f>IF(ISBLANK('FICusto (ORÇ)'!C78)," ",'FICusto (ORÇ)'!C78)</f>
        <v xml:space="preserve"> </v>
      </c>
      <c r="D68" s="1112"/>
      <c r="E68" s="1112"/>
      <c r="F68" s="1112"/>
      <c r="G68" s="1112"/>
      <c r="H68" s="1119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20" t="s">
        <v>973</v>
      </c>
      <c r="D69" s="1120"/>
      <c r="E69" s="1120"/>
      <c r="F69" s="1120"/>
      <c r="G69" s="1120"/>
      <c r="H69" s="1120"/>
      <c r="I69" s="1120"/>
      <c r="J69" s="112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22" t="s">
        <v>974</v>
      </c>
      <c r="D70" s="1122"/>
      <c r="E70" s="1122"/>
      <c r="F70" s="1122"/>
      <c r="G70" s="1122"/>
      <c r="H70" s="1122"/>
      <c r="I70" s="1122"/>
      <c r="J70" s="112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17" t="s">
        <v>975</v>
      </c>
      <c r="D71" s="1117"/>
      <c r="E71" s="1117"/>
      <c r="F71" s="1117"/>
      <c r="G71" s="1117"/>
      <c r="H71" s="1117"/>
      <c r="I71" s="1117"/>
      <c r="J71" s="111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098" t="s">
        <v>706</v>
      </c>
      <c r="C72" s="1099"/>
      <c r="D72" s="1099"/>
      <c r="E72" s="1099"/>
      <c r="F72" s="1099"/>
      <c r="G72" s="1099"/>
      <c r="H72" s="1099"/>
      <c r="I72" s="1099"/>
      <c r="J72" s="1099"/>
      <c r="K72" s="1099"/>
      <c r="L72" s="1099"/>
      <c r="M72" s="1099"/>
      <c r="N72" s="1107"/>
    </row>
    <row r="73" spans="2:16" x14ac:dyDescent="0.3">
      <c r="B73" s="1108" t="s">
        <v>797</v>
      </c>
      <c r="C73" s="1105"/>
      <c r="D73" s="1105"/>
      <c r="E73" s="1105"/>
      <c r="F73" s="1105"/>
      <c r="G73" s="110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12" t="s">
        <v>303</v>
      </c>
      <c r="D74" s="1112"/>
      <c r="E74" s="1112"/>
      <c r="F74" s="1112"/>
      <c r="G74" s="1112"/>
      <c r="H74" s="1112"/>
      <c r="I74" s="1112"/>
      <c r="J74" s="1119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3">
      <c r="B75" s="173"/>
      <c r="C75" s="1112" t="s">
        <v>12</v>
      </c>
      <c r="D75" s="1112"/>
      <c r="E75" s="1112"/>
      <c r="F75" s="1112"/>
      <c r="G75" s="1112"/>
      <c r="H75" s="1112"/>
      <c r="I75" s="1112"/>
      <c r="J75" s="1119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3">
      <c r="B76" s="173"/>
      <c r="C76" s="1112" t="s">
        <v>175</v>
      </c>
      <c r="D76" s="1112"/>
      <c r="E76" s="1112"/>
      <c r="F76" s="1112"/>
      <c r="G76" s="1112"/>
      <c r="H76" s="1112"/>
      <c r="I76" s="1112"/>
      <c r="J76" s="1119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3">
      <c r="B77" s="173"/>
      <c r="C77" s="1112" t="s">
        <v>304</v>
      </c>
      <c r="D77" s="1112"/>
      <c r="E77" s="1112"/>
      <c r="F77" s="1112"/>
      <c r="G77" s="1112"/>
      <c r="H77" s="1112"/>
      <c r="I77" s="1112"/>
      <c r="J77" s="1119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3">
      <c r="B78" s="173"/>
      <c r="C78" s="1112" t="s">
        <v>305</v>
      </c>
      <c r="D78" s="1112"/>
      <c r="E78" s="1112"/>
      <c r="F78" s="1112"/>
      <c r="G78" s="1112"/>
      <c r="H78" s="1112"/>
      <c r="I78" s="1112"/>
      <c r="J78" s="1119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3">
      <c r="B79" s="173"/>
      <c r="C79" s="1112" t="s">
        <v>306</v>
      </c>
      <c r="D79" s="1112"/>
      <c r="E79" s="1112"/>
      <c r="F79" s="1112"/>
      <c r="G79" s="1112"/>
      <c r="H79" s="1112"/>
      <c r="I79" s="1112"/>
      <c r="J79" s="1119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3">
      <c r="B80" s="1108" t="s">
        <v>15</v>
      </c>
      <c r="C80" s="1105"/>
      <c r="D80" s="1105"/>
      <c r="E80" s="1105"/>
      <c r="F80" s="1105"/>
      <c r="G80" s="1105"/>
      <c r="H80" s="110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12" t="str">
        <f>IF(ISBLANK('FICusto (ORÇ)'!C90)," ",'FICusto (ORÇ)'!C90)</f>
        <v xml:space="preserve"> </v>
      </c>
      <c r="D81" s="1112"/>
      <c r="E81" s="1112"/>
      <c r="F81" s="1112"/>
      <c r="G81" s="1112"/>
      <c r="H81" s="1119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12" t="str">
        <f>IF(ISBLANK('FICusto (ORÇ)'!C91)," ",'FICusto (ORÇ)'!C91)</f>
        <v xml:space="preserve"> </v>
      </c>
      <c r="D82" s="1112"/>
      <c r="E82" s="1112"/>
      <c r="F82" s="1112"/>
      <c r="G82" s="1112"/>
      <c r="H82" s="1119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12" t="str">
        <f>IF(ISBLANK('FICusto (ORÇ)'!C92)," ",'FICusto (ORÇ)'!C92)</f>
        <v xml:space="preserve"> </v>
      </c>
      <c r="D83" s="1112"/>
      <c r="E83" s="1112"/>
      <c r="F83" s="1112"/>
      <c r="G83" s="1112"/>
      <c r="H83" s="1119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20" t="s">
        <v>976</v>
      </c>
      <c r="D84" s="1120"/>
      <c r="E84" s="1120"/>
      <c r="F84" s="1120"/>
      <c r="G84" s="1120"/>
      <c r="H84" s="1120"/>
      <c r="I84" s="1120"/>
      <c r="J84" s="112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17" t="s">
        <v>977</v>
      </c>
      <c r="D85" s="1117"/>
      <c r="E85" s="1117"/>
      <c r="F85" s="1117"/>
      <c r="G85" s="1117"/>
      <c r="H85" s="1117"/>
      <c r="I85" s="1117"/>
      <c r="J85" s="111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38" t="s">
        <v>978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sheet="1" objects="1" scenarios="1"/>
  <mergeCells count="133"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2259E-34CB-4887-9F5F-AFFB7E88FE4C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8.4414062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26" t="s">
        <v>979</v>
      </c>
      <c r="C2" s="1126"/>
      <c r="D2" s="1126"/>
      <c r="E2" s="1126"/>
      <c r="F2" s="1126"/>
      <c r="G2" s="1126"/>
    </row>
    <row r="3" spans="2:27" x14ac:dyDescent="0.25">
      <c r="B3" s="1098" t="s">
        <v>991</v>
      </c>
      <c r="C3" s="1099"/>
      <c r="D3" s="1099"/>
      <c r="E3" s="1099"/>
      <c r="F3" s="1099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5">
      <c r="B4" s="1098" t="s">
        <v>863</v>
      </c>
      <c r="C4" s="1099"/>
      <c r="D4" s="1099"/>
      <c r="E4" s="1099"/>
      <c r="F4" s="1107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5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5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5.6" x14ac:dyDescent="0.25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5.6" x14ac:dyDescent="0.25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5.6" x14ac:dyDescent="0.25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5">
      <c r="B10" s="1129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5">
      <c r="B11" s="1130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5.6" x14ac:dyDescent="0.25">
      <c r="B12" s="1131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5">
      <c r="B13" s="1129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30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5">
      <c r="B15" s="1131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5">
      <c r="B17" s="1133" t="s">
        <v>864</v>
      </c>
      <c r="C17" s="1133"/>
      <c r="D17" s="1133"/>
      <c r="E17" s="1133"/>
      <c r="F17" s="113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5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5">
      <c r="B19" s="181">
        <f>B13+1</f>
        <v>7</v>
      </c>
      <c r="C19" s="530" t="s">
        <v>992</v>
      </c>
      <c r="D19" s="207"/>
      <c r="E19" s="208" t="s">
        <v>368</v>
      </c>
      <c r="F19" s="1174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5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75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5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5">
      <c r="B22" s="181">
        <f t="shared" si="3"/>
        <v>10</v>
      </c>
      <c r="C22" s="530" t="s">
        <v>1019</v>
      </c>
      <c r="D22" s="207"/>
      <c r="E22" s="208" t="s">
        <v>382</v>
      </c>
      <c r="F22" s="1174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5">
      <c r="B23" s="181">
        <f t="shared" si="3"/>
        <v>11</v>
      </c>
      <c r="C23" s="209" t="s">
        <v>1072</v>
      </c>
      <c r="D23" s="704"/>
      <c r="E23" s="532" t="s">
        <v>2</v>
      </c>
      <c r="F23" s="1175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5">
      <c r="B24" s="181">
        <f t="shared" si="3"/>
        <v>12</v>
      </c>
      <c r="C24" s="530" t="s">
        <v>1021</v>
      </c>
      <c r="D24" s="207"/>
      <c r="E24" s="208" t="s">
        <v>382</v>
      </c>
      <c r="F24" s="1174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5">
      <c r="B25" s="181">
        <f t="shared" si="3"/>
        <v>13</v>
      </c>
      <c r="C25" s="209" t="s">
        <v>1073</v>
      </c>
      <c r="D25" s="704"/>
      <c r="E25" s="532" t="s">
        <v>2</v>
      </c>
      <c r="F25" s="1175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5.6" x14ac:dyDescent="0.25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5.6" x14ac:dyDescent="0.25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5.6" x14ac:dyDescent="0.35">
      <c r="E29" s="525" t="s">
        <v>984</v>
      </c>
      <c r="F29" s="175"/>
      <c r="G29" s="176">
        <f>RCB!G12</f>
        <v>0</v>
      </c>
    </row>
    <row r="30" spans="2:27" ht="15.6" x14ac:dyDescent="0.35">
      <c r="E30" s="525" t="s">
        <v>985</v>
      </c>
      <c r="F30" s="175"/>
      <c r="G30" s="176">
        <f>RCB!J12</f>
        <v>0</v>
      </c>
    </row>
    <row r="32" spans="2:27" x14ac:dyDescent="0.25">
      <c r="H32" s="396"/>
      <c r="I32" s="396"/>
    </row>
    <row r="33" spans="2:57" x14ac:dyDescent="0.25">
      <c r="B33" s="1132" t="s">
        <v>782</v>
      </c>
      <c r="C33" s="1132"/>
      <c r="D33" s="1132"/>
      <c r="E33" s="1132"/>
      <c r="F33" s="1132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5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5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5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5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5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5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5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5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5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5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5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5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5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0318-4221-42BC-9D49-94195BCC4872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6" ht="15" customHeight="1" x14ac:dyDescent="0.3">
      <c r="B2" s="1176" t="s">
        <v>794</v>
      </c>
      <c r="C2" s="1176"/>
      <c r="D2" s="1176"/>
      <c r="E2" s="1177" t="s">
        <v>662</v>
      </c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9"/>
    </row>
    <row r="3" spans="2:16" ht="15" customHeight="1" x14ac:dyDescent="0.3">
      <c r="B3" s="1176"/>
      <c r="C3" s="1176"/>
      <c r="D3" s="1176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3">
      <c r="B4" s="1180">
        <v>1</v>
      </c>
      <c r="C4" s="1182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3">
      <c r="B5" s="1181"/>
      <c r="C5" s="1183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3">
      <c r="B6" s="1184">
        <f>B4+1</f>
        <v>2</v>
      </c>
      <c r="C6" s="1186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3">
      <c r="B7" s="1185"/>
      <c r="C7" s="1187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3">
      <c r="B8" s="1180">
        <f>B6+1</f>
        <v>3</v>
      </c>
      <c r="C8" s="1182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3">
      <c r="B9" s="1181"/>
      <c r="C9" s="1183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3">
      <c r="B10" s="1184">
        <f>B8+1</f>
        <v>4</v>
      </c>
      <c r="C10" s="1186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3">
      <c r="B11" s="1185"/>
      <c r="C11" s="1187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3">
      <c r="B12" s="1180">
        <f>B10+1</f>
        <v>5</v>
      </c>
      <c r="C12" s="1182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3">
      <c r="B13" s="1181"/>
      <c r="C13" s="1183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3">
      <c r="B14" s="1184">
        <f>B12+1</f>
        <v>6</v>
      </c>
      <c r="C14" s="1186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3">
      <c r="B15" s="1185"/>
      <c r="C15" s="1187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3">
      <c r="B16" s="1180">
        <f>B14+1</f>
        <v>7</v>
      </c>
      <c r="C16" s="1182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3">
      <c r="B17" s="1181"/>
      <c r="C17" s="1183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3">
      <c r="B18" s="1184">
        <f>B16+1</f>
        <v>8</v>
      </c>
      <c r="C18" s="1186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3">
      <c r="B19" s="1185"/>
      <c r="C19" s="1187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3">
      <c r="B20" s="1180">
        <f>B18+1</f>
        <v>9</v>
      </c>
      <c r="C20" s="1182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3">
      <c r="B21" s="1181"/>
      <c r="C21" s="1183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3">
      <c r="B22" s="1184">
        <f>B20+1</f>
        <v>10</v>
      </c>
      <c r="C22" s="1186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3">
      <c r="B23" s="1185"/>
      <c r="C23" s="1187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3">
      <c r="B24" s="1180">
        <f>B22+1</f>
        <v>11</v>
      </c>
      <c r="C24" s="1182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3">
      <c r="B25" s="1181"/>
      <c r="C25" s="1183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3">
      <c r="B26" s="1184">
        <f>B24+1</f>
        <v>12</v>
      </c>
      <c r="C26" s="1188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3">
      <c r="B27" s="1185"/>
      <c r="C27" s="1187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3">
      <c r="B28" s="1180">
        <f>B26+1</f>
        <v>13</v>
      </c>
      <c r="C28" s="1182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3">
      <c r="B29" s="1181"/>
      <c r="C29" s="1183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3">
      <c r="B30" s="1184">
        <f>B28+1</f>
        <v>14</v>
      </c>
      <c r="C30" s="1188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3">
      <c r="B31" s="1185"/>
      <c r="C31" s="1187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sheet="1" objects="1" scenarios="1"/>
  <mergeCells count="30">
    <mergeCell ref="B30:B31"/>
    <mergeCell ref="C30:C31"/>
    <mergeCell ref="B22:B23"/>
    <mergeCell ref="C22:C23"/>
    <mergeCell ref="B24:B25"/>
    <mergeCell ref="C24:C25"/>
    <mergeCell ref="B26:B27"/>
    <mergeCell ref="C26:C27"/>
    <mergeCell ref="B16:B17"/>
    <mergeCell ref="C16:C17"/>
    <mergeCell ref="B18:B19"/>
    <mergeCell ref="C18:C19"/>
    <mergeCell ref="B28:B29"/>
    <mergeCell ref="C28:C29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2A40C-F756-411B-961A-3097CF1C1CBA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7" ht="15" customHeight="1" x14ac:dyDescent="0.3">
      <c r="B2" s="1194" t="s">
        <v>794</v>
      </c>
      <c r="C2" s="1195"/>
      <c r="D2" s="1196"/>
      <c r="E2" s="1177" t="s">
        <v>898</v>
      </c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9"/>
      <c r="Q2" s="1200" t="s">
        <v>1033</v>
      </c>
    </row>
    <row r="3" spans="2:17" ht="15" customHeight="1" x14ac:dyDescent="0.3">
      <c r="B3" s="1197"/>
      <c r="C3" s="1198"/>
      <c r="D3" s="1199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01"/>
    </row>
    <row r="4" spans="2:17" ht="15" customHeight="1" x14ac:dyDescent="0.3">
      <c r="B4" s="1180">
        <v>1</v>
      </c>
      <c r="C4" s="1182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3">
      <c r="B5" s="1181"/>
      <c r="C5" s="1183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3">
      <c r="B6" s="1184">
        <f>B4+1</f>
        <v>2</v>
      </c>
      <c r="C6" s="1186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3">
      <c r="B7" s="1185"/>
      <c r="C7" s="1187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3">
      <c r="B8" s="1180">
        <f>B6+1</f>
        <v>3</v>
      </c>
      <c r="C8" s="1182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3">
      <c r="B9" s="1181"/>
      <c r="C9" s="1183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3">
      <c r="B10" s="1184">
        <f>B8+1</f>
        <v>4</v>
      </c>
      <c r="C10" s="1186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3">
      <c r="B11" s="1185"/>
      <c r="C11" s="1187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3">
      <c r="B12" s="1180">
        <f>B10+1</f>
        <v>5</v>
      </c>
      <c r="C12" s="1182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3">
      <c r="B13" s="1181"/>
      <c r="C13" s="1183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3">
      <c r="B14" s="1184">
        <f>B12+1</f>
        <v>6</v>
      </c>
      <c r="C14" s="1186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3">
      <c r="B15" s="1185"/>
      <c r="C15" s="1187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3">
      <c r="B16" s="1180">
        <f>B14+1</f>
        <v>7</v>
      </c>
      <c r="C16" s="1182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3">
      <c r="B17" s="1181"/>
      <c r="C17" s="1183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3">
      <c r="B18" s="1184">
        <f>B16+1</f>
        <v>8</v>
      </c>
      <c r="C18" s="1186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3">
      <c r="B19" s="1185"/>
      <c r="C19" s="1187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3">
      <c r="B20" s="1180">
        <f>B18+1</f>
        <v>9</v>
      </c>
      <c r="C20" s="1193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3">
      <c r="B21" s="1181"/>
      <c r="C21" s="1183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3">
      <c r="B22" s="1184">
        <f>B20+1</f>
        <v>10</v>
      </c>
      <c r="C22" s="1186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3">
      <c r="B23" s="1185"/>
      <c r="C23" s="1187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3">
      <c r="B24" s="1180">
        <f>B22+1</f>
        <v>11</v>
      </c>
      <c r="C24" s="1182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3">
      <c r="B25" s="1181"/>
      <c r="C25" s="1183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3">
      <c r="B26" s="1184">
        <f>B24+1</f>
        <v>12</v>
      </c>
      <c r="C26" s="1188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3">
      <c r="B27" s="1185"/>
      <c r="C27" s="1187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3">
      <c r="B28" s="1180">
        <f>B26+1</f>
        <v>13</v>
      </c>
      <c r="C28" s="1193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3">
      <c r="B29" s="1181"/>
      <c r="C29" s="1183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3">
      <c r="B30" s="1184">
        <f>B28+1</f>
        <v>14</v>
      </c>
      <c r="C30" s="1188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3">
      <c r="B31" s="1185"/>
      <c r="C31" s="1187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3">
      <c r="B32" s="1189">
        <f>B30+1</f>
        <v>15</v>
      </c>
      <c r="C32" s="1191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3">
      <c r="B33" s="1190"/>
      <c r="C33" s="1192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3">
      <c r="B34" s="1189">
        <f>B32+1</f>
        <v>16</v>
      </c>
      <c r="C34" s="1191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3">
      <c r="B35" s="1190"/>
      <c r="C35" s="1192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3">
      <c r="B37" s="105"/>
      <c r="C37" s="105"/>
      <c r="D37" s="105"/>
      <c r="E37" s="105"/>
      <c r="F37" s="105"/>
      <c r="G37" s="105"/>
      <c r="H37" s="105"/>
    </row>
    <row r="38" spans="2:17" ht="15" customHeight="1" x14ac:dyDescent="0.3">
      <c r="B38" s="105"/>
      <c r="C38" s="105"/>
      <c r="D38" s="105"/>
      <c r="E38" s="105"/>
      <c r="F38" s="105"/>
      <c r="G38" s="105"/>
      <c r="H38" s="105"/>
    </row>
    <row r="39" spans="2:17" ht="15" customHeight="1" x14ac:dyDescent="0.3">
      <c r="B39" s="105"/>
      <c r="C39" s="105"/>
      <c r="D39" s="105"/>
      <c r="E39" s="105"/>
      <c r="F39" s="105"/>
      <c r="G39" s="105"/>
      <c r="H39" s="105"/>
    </row>
    <row r="40" spans="2:17" ht="15" customHeight="1" x14ac:dyDescent="0.3">
      <c r="B40" s="105"/>
      <c r="C40" s="105"/>
      <c r="D40" s="105"/>
      <c r="E40" s="105"/>
      <c r="F40" s="105"/>
      <c r="G40" s="105"/>
      <c r="H40" s="105"/>
    </row>
    <row r="41" spans="2:17" ht="15" customHeight="1" x14ac:dyDescent="0.3">
      <c r="B41" s="105"/>
      <c r="C41" s="105"/>
      <c r="D41" s="105"/>
      <c r="E41" s="105"/>
      <c r="F41" s="105"/>
      <c r="G41" s="105"/>
      <c r="H41" s="105"/>
    </row>
    <row r="42" spans="2:17" ht="15" customHeight="1" x14ac:dyDescent="0.3">
      <c r="B42" s="105"/>
      <c r="C42" s="105"/>
      <c r="D42" s="105"/>
      <c r="E42" s="105"/>
      <c r="F42" s="105"/>
      <c r="G42" s="105"/>
      <c r="H42" s="105"/>
    </row>
    <row r="43" spans="2:17" ht="15" customHeight="1" x14ac:dyDescent="0.3">
      <c r="B43" s="105"/>
      <c r="C43" s="105"/>
      <c r="D43" s="105"/>
      <c r="E43" s="105"/>
      <c r="F43" s="105"/>
      <c r="G43" s="105"/>
      <c r="H43" s="105"/>
    </row>
    <row r="44" spans="2:17" ht="15" customHeight="1" x14ac:dyDescent="0.3">
      <c r="B44" s="105"/>
      <c r="C44" s="105"/>
      <c r="D44" s="105"/>
      <c r="E44" s="105"/>
      <c r="F44" s="105"/>
      <c r="G44" s="105"/>
      <c r="H44" s="105"/>
    </row>
    <row r="45" spans="2:17" ht="15" customHeight="1" x14ac:dyDescent="0.3">
      <c r="B45" s="105"/>
      <c r="C45" s="105"/>
      <c r="D45" s="105"/>
      <c r="E45" s="105"/>
      <c r="F45" s="105"/>
      <c r="G45" s="105"/>
      <c r="H45" s="105"/>
    </row>
    <row r="46" spans="2:17" ht="15" customHeight="1" x14ac:dyDescent="0.3">
      <c r="B46" s="105"/>
      <c r="C46" s="105"/>
      <c r="D46" s="105"/>
      <c r="E46" s="105"/>
      <c r="F46" s="105"/>
      <c r="G46" s="105"/>
      <c r="H46" s="105"/>
    </row>
    <row r="47" spans="2:17" ht="15" customHeight="1" x14ac:dyDescent="0.3">
      <c r="B47" s="105"/>
      <c r="C47" s="105"/>
      <c r="D47" s="105"/>
      <c r="E47" s="105"/>
      <c r="F47" s="105"/>
      <c r="G47" s="105"/>
      <c r="H47" s="105"/>
    </row>
    <row r="48" spans="2:17" ht="15" customHeight="1" x14ac:dyDescent="0.3">
      <c r="B48" s="105"/>
      <c r="C48" s="105"/>
      <c r="D48" s="105"/>
      <c r="E48" s="105"/>
      <c r="F48" s="105"/>
      <c r="G48" s="105"/>
      <c r="H48" s="105"/>
    </row>
    <row r="49" spans="2:8" ht="15" customHeight="1" x14ac:dyDescent="0.3">
      <c r="B49" s="105"/>
      <c r="C49" s="105"/>
      <c r="D49" s="105"/>
      <c r="E49" s="105"/>
      <c r="F49" s="105"/>
      <c r="G49" s="105"/>
      <c r="H49" s="105"/>
    </row>
    <row r="50" spans="2:8" ht="15" customHeight="1" x14ac:dyDescent="0.3">
      <c r="B50" s="105"/>
      <c r="C50" s="105"/>
      <c r="D50" s="105"/>
      <c r="E50" s="105"/>
      <c r="F50" s="105"/>
      <c r="G50" s="105"/>
      <c r="H50" s="105"/>
    </row>
    <row r="51" spans="2:8" ht="15" customHeight="1" x14ac:dyDescent="0.3">
      <c r="B51" s="105"/>
      <c r="C51" s="105"/>
      <c r="D51" s="105"/>
      <c r="E51" s="105"/>
      <c r="F51" s="105"/>
      <c r="G51" s="105"/>
      <c r="H51" s="105"/>
    </row>
    <row r="52" spans="2:8" ht="15" customHeight="1" x14ac:dyDescent="0.3">
      <c r="B52" s="105"/>
      <c r="C52" s="105"/>
      <c r="D52" s="105"/>
      <c r="E52" s="105"/>
      <c r="F52" s="105"/>
      <c r="G52" s="105"/>
      <c r="H52" s="105"/>
    </row>
    <row r="53" spans="2:8" ht="15" customHeight="1" x14ac:dyDescent="0.3">
      <c r="B53" s="105"/>
      <c r="C53" s="105"/>
      <c r="D53" s="105"/>
      <c r="E53" s="105"/>
      <c r="F53" s="105"/>
      <c r="G53" s="105"/>
      <c r="H53" s="105"/>
    </row>
    <row r="54" spans="2:8" ht="15" customHeight="1" x14ac:dyDescent="0.3">
      <c r="B54" s="105"/>
      <c r="C54" s="105"/>
      <c r="D54" s="105"/>
      <c r="E54" s="105"/>
      <c r="F54" s="105"/>
      <c r="G54" s="105"/>
      <c r="H54" s="105"/>
    </row>
    <row r="55" spans="2:8" ht="15" customHeight="1" x14ac:dyDescent="0.3">
      <c r="B55" s="105"/>
      <c r="C55" s="105"/>
      <c r="D55" s="105"/>
      <c r="E55" s="105"/>
      <c r="F55" s="105"/>
      <c r="G55" s="105"/>
      <c r="H55" s="105"/>
    </row>
    <row r="56" spans="2:8" ht="15" customHeight="1" x14ac:dyDescent="0.3">
      <c r="B56" s="105"/>
      <c r="C56" s="105"/>
      <c r="D56" s="105"/>
      <c r="E56" s="105"/>
      <c r="F56" s="105"/>
      <c r="G56" s="105"/>
      <c r="H56" s="105"/>
    </row>
    <row r="57" spans="2:8" ht="15" customHeight="1" x14ac:dyDescent="0.3">
      <c r="B57" s="105"/>
      <c r="C57" s="105"/>
      <c r="D57" s="105"/>
      <c r="E57" s="105"/>
      <c r="F57" s="105"/>
      <c r="G57" s="105"/>
      <c r="H57" s="105"/>
    </row>
    <row r="58" spans="2:8" ht="15" customHeight="1" x14ac:dyDescent="0.3">
      <c r="B58" s="105"/>
      <c r="C58" s="105"/>
      <c r="D58" s="105"/>
      <c r="E58" s="105"/>
      <c r="F58" s="105"/>
      <c r="G58" s="105"/>
      <c r="H58" s="105"/>
    </row>
    <row r="59" spans="2:8" ht="15" customHeight="1" x14ac:dyDescent="0.3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27B2-E3AF-4414-B8F4-2C05B1184FF3}">
  <sheetPr codeName="Planilha20"/>
  <dimension ref="B2:AB29"/>
  <sheetViews>
    <sheetView zoomScale="80" workbookViewId="0">
      <selection activeCell="V14" sqref="V14:V15"/>
    </sheetView>
  </sheetViews>
  <sheetFormatPr defaultColWidth="9.109375" defaultRowHeight="13.2" x14ac:dyDescent="0.25"/>
  <cols>
    <col min="1" max="1" width="3.6640625" style="468" customWidth="1"/>
    <col min="2" max="2" width="3" style="468" bestFit="1" customWidth="1"/>
    <col min="3" max="3" width="41.33203125" style="468" customWidth="1"/>
    <col min="4" max="4" width="23.33203125" style="468" customWidth="1"/>
    <col min="5" max="16" width="9.109375" style="468"/>
    <col min="17" max="28" width="9.109375" style="468" customWidth="1"/>
    <col min="29" max="16384" width="9.109375" style="468"/>
  </cols>
  <sheetData>
    <row r="2" spans="2:28" ht="14.4" x14ac:dyDescent="0.25">
      <c r="B2" s="539"/>
      <c r="C2" s="1195" t="s">
        <v>896</v>
      </c>
      <c r="D2" s="1196" t="s">
        <v>900</v>
      </c>
      <c r="E2" s="1177" t="s">
        <v>662</v>
      </c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  <c r="W2" s="1178"/>
      <c r="X2" s="1178"/>
      <c r="Y2" s="1178"/>
      <c r="Z2" s="1178"/>
      <c r="AA2" s="1178"/>
      <c r="AB2" s="1179"/>
    </row>
    <row r="3" spans="2:28" ht="14.4" x14ac:dyDescent="0.25">
      <c r="B3" s="540"/>
      <c r="C3" s="1198"/>
      <c r="D3" s="1199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5">
      <c r="B4" s="1180">
        <v>1</v>
      </c>
      <c r="C4" s="1182" t="s">
        <v>1129</v>
      </c>
      <c r="D4" s="1213" t="s">
        <v>1134</v>
      </c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</row>
    <row r="5" spans="2:28" ht="15" customHeight="1" x14ac:dyDescent="0.25">
      <c r="B5" s="1181"/>
      <c r="C5" s="1183"/>
      <c r="D5" s="1214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1203"/>
      <c r="T5" s="1203"/>
      <c r="U5" s="1203"/>
      <c r="V5" s="1203"/>
      <c r="W5" s="1203"/>
      <c r="X5" s="1203"/>
      <c r="Y5" s="1203"/>
      <c r="Z5" s="1203"/>
      <c r="AA5" s="1203"/>
      <c r="AB5" s="1203"/>
    </row>
    <row r="6" spans="2:28" ht="15" customHeight="1" x14ac:dyDescent="0.25">
      <c r="B6" s="1129">
        <f>B4+1</f>
        <v>2</v>
      </c>
      <c r="C6" s="1206" t="s">
        <v>897</v>
      </c>
      <c r="D6" s="1211" t="s">
        <v>1130</v>
      </c>
      <c r="E6" s="1202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  <c r="T6" s="1202"/>
      <c r="U6" s="1202"/>
      <c r="V6" s="1202"/>
      <c r="W6" s="1202"/>
      <c r="X6" s="1202"/>
      <c r="Y6" s="1202"/>
      <c r="Z6" s="1202"/>
      <c r="AA6" s="1202"/>
      <c r="AB6" s="1202"/>
    </row>
    <row r="7" spans="2:28" ht="15" customHeight="1" x14ac:dyDescent="0.25">
      <c r="B7" s="1131"/>
      <c r="C7" s="1207"/>
      <c r="D7" s="1209"/>
      <c r="E7" s="1203"/>
      <c r="F7" s="1203"/>
      <c r="G7" s="1203"/>
      <c r="H7" s="1203"/>
      <c r="I7" s="1203"/>
      <c r="J7" s="1203"/>
      <c r="K7" s="1203"/>
      <c r="L7" s="1203"/>
      <c r="M7" s="1203"/>
      <c r="N7" s="1203"/>
      <c r="O7" s="1203"/>
      <c r="P7" s="1203"/>
      <c r="Q7" s="1203"/>
      <c r="R7" s="1203"/>
      <c r="S7" s="1203"/>
      <c r="T7" s="1203"/>
      <c r="U7" s="1203"/>
      <c r="V7" s="1203"/>
      <c r="W7" s="1203"/>
      <c r="X7" s="1203"/>
      <c r="Y7" s="1203"/>
      <c r="Z7" s="1203"/>
      <c r="AA7" s="1203"/>
      <c r="AB7" s="1203"/>
    </row>
    <row r="8" spans="2:28" ht="17.25" customHeight="1" x14ac:dyDescent="0.25">
      <c r="B8" s="1180">
        <f>B6+1</f>
        <v>3</v>
      </c>
      <c r="C8" s="1182" t="s">
        <v>904</v>
      </c>
      <c r="D8" s="1213" t="s">
        <v>1135</v>
      </c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  <c r="T8" s="1202"/>
      <c r="U8" s="1202"/>
      <c r="V8" s="1202"/>
      <c r="W8" s="1202"/>
      <c r="X8" s="1202"/>
      <c r="Y8" s="1202"/>
      <c r="Z8" s="1202"/>
      <c r="AA8" s="1202"/>
      <c r="AB8" s="1202"/>
    </row>
    <row r="9" spans="2:28" ht="15" customHeight="1" x14ac:dyDescent="0.25">
      <c r="B9" s="1181"/>
      <c r="C9" s="1183"/>
      <c r="D9" s="1205"/>
      <c r="E9" s="1203"/>
      <c r="F9" s="1203"/>
      <c r="G9" s="1203"/>
      <c r="H9" s="1203"/>
      <c r="I9" s="1203"/>
      <c r="J9" s="1203"/>
      <c r="K9" s="1203"/>
      <c r="L9" s="1203"/>
      <c r="M9" s="1203"/>
      <c r="N9" s="1203"/>
      <c r="O9" s="1203"/>
      <c r="P9" s="1203"/>
      <c r="Q9" s="1203"/>
      <c r="R9" s="1203"/>
      <c r="S9" s="1203"/>
      <c r="T9" s="1203"/>
      <c r="U9" s="1203"/>
      <c r="V9" s="1203"/>
      <c r="W9" s="1203"/>
      <c r="X9" s="1203"/>
      <c r="Y9" s="1203"/>
      <c r="Z9" s="1203"/>
      <c r="AA9" s="1203"/>
      <c r="AB9" s="1203"/>
    </row>
    <row r="10" spans="2:28" ht="15" customHeight="1" x14ac:dyDescent="0.25">
      <c r="B10" s="1129">
        <f>B8+1</f>
        <v>4</v>
      </c>
      <c r="C10" s="1206" t="s">
        <v>774</v>
      </c>
      <c r="D10" s="1211" t="s">
        <v>1130</v>
      </c>
      <c r="E10" s="1202"/>
      <c r="F10" s="1202"/>
      <c r="G10" s="1202"/>
      <c r="H10" s="1202"/>
      <c r="I10" s="1202"/>
      <c r="J10" s="1202"/>
      <c r="K10" s="1202"/>
      <c r="L10" s="1202"/>
      <c r="M10" s="1202"/>
      <c r="N10" s="1202"/>
      <c r="O10" s="1202"/>
      <c r="P10" s="1202"/>
      <c r="Q10" s="1202"/>
      <c r="R10" s="1202"/>
      <c r="S10" s="1202"/>
      <c r="T10" s="1202"/>
      <c r="U10" s="1202"/>
      <c r="V10" s="1202"/>
      <c r="W10" s="1202"/>
      <c r="X10" s="1202"/>
      <c r="Y10" s="1202"/>
      <c r="Z10" s="1202"/>
      <c r="AA10" s="1202"/>
      <c r="AB10" s="1202"/>
    </row>
    <row r="11" spans="2:28" ht="15" customHeight="1" x14ac:dyDescent="0.25">
      <c r="B11" s="1131"/>
      <c r="C11" s="1207"/>
      <c r="D11" s="1209"/>
      <c r="E11" s="1203"/>
      <c r="F11" s="1203"/>
      <c r="G11" s="1203"/>
      <c r="H11" s="1203"/>
      <c r="I11" s="1203"/>
      <c r="J11" s="1203"/>
      <c r="K11" s="1203"/>
      <c r="L11" s="1203"/>
      <c r="M11" s="1203"/>
      <c r="N11" s="1203"/>
      <c r="O11" s="1203"/>
      <c r="P11" s="1203"/>
      <c r="Q11" s="1203"/>
      <c r="R11" s="1203"/>
      <c r="S11" s="1203"/>
      <c r="T11" s="1203"/>
      <c r="U11" s="1203"/>
      <c r="V11" s="1203"/>
      <c r="W11" s="1203"/>
      <c r="X11" s="1203"/>
      <c r="Y11" s="1203"/>
      <c r="Z11" s="1203"/>
      <c r="AA11" s="1203"/>
      <c r="AB11" s="1203"/>
    </row>
    <row r="12" spans="2:28" ht="15" customHeight="1" x14ac:dyDescent="0.25">
      <c r="B12" s="1180">
        <f>B10+1</f>
        <v>5</v>
      </c>
      <c r="C12" s="1182" t="s">
        <v>903</v>
      </c>
      <c r="D12" s="1204" t="s">
        <v>1130</v>
      </c>
      <c r="E12" s="1202"/>
      <c r="F12" s="1202"/>
      <c r="G12" s="1202"/>
      <c r="H12" s="1202"/>
      <c r="I12" s="1202"/>
      <c r="J12" s="1202"/>
      <c r="K12" s="1202"/>
      <c r="L12" s="1202"/>
      <c r="M12" s="1202"/>
      <c r="N12" s="1202"/>
      <c r="O12" s="1202"/>
      <c r="P12" s="1202"/>
      <c r="Q12" s="1202"/>
      <c r="R12" s="1202"/>
      <c r="S12" s="1202"/>
      <c r="T12" s="1202"/>
      <c r="U12" s="1202"/>
      <c r="V12" s="1202"/>
      <c r="W12" s="1202"/>
      <c r="X12" s="1202"/>
      <c r="Y12" s="1202"/>
      <c r="Z12" s="1202"/>
      <c r="AA12" s="1202"/>
      <c r="AB12" s="1202"/>
    </row>
    <row r="13" spans="2:28" ht="15" customHeight="1" x14ac:dyDescent="0.25">
      <c r="B13" s="1181"/>
      <c r="C13" s="1183"/>
      <c r="D13" s="1205"/>
      <c r="E13" s="1203"/>
      <c r="F13" s="1203"/>
      <c r="G13" s="1203"/>
      <c r="H13" s="1203"/>
      <c r="I13" s="1203"/>
      <c r="J13" s="1203"/>
      <c r="K13" s="1203"/>
      <c r="L13" s="1203"/>
      <c r="M13" s="1203"/>
      <c r="N13" s="1203"/>
      <c r="O13" s="1203"/>
      <c r="P13" s="1203"/>
      <c r="Q13" s="1203"/>
      <c r="R13" s="1203"/>
      <c r="S13" s="1203"/>
      <c r="T13" s="1203"/>
      <c r="U13" s="1203"/>
      <c r="V13" s="1203"/>
      <c r="W13" s="1203"/>
      <c r="X13" s="1203"/>
      <c r="Y13" s="1203"/>
      <c r="Z13" s="1203"/>
      <c r="AA13" s="1203"/>
      <c r="AB13" s="1203"/>
    </row>
    <row r="14" spans="2:28" ht="15" customHeight="1" x14ac:dyDescent="0.25">
      <c r="B14" s="1129">
        <f>B12+1</f>
        <v>6</v>
      </c>
      <c r="C14" s="1210" t="s">
        <v>775</v>
      </c>
      <c r="D14" s="1208" t="s">
        <v>1130</v>
      </c>
      <c r="E14" s="1202"/>
      <c r="F14" s="1202"/>
      <c r="G14" s="1202"/>
      <c r="H14" s="1202"/>
      <c r="I14" s="1202"/>
      <c r="J14" s="1202"/>
      <c r="K14" s="1202"/>
      <c r="L14" s="1202"/>
      <c r="M14" s="1202"/>
      <c r="N14" s="1202"/>
      <c r="O14" s="1202"/>
      <c r="P14" s="1202"/>
      <c r="Q14" s="1202"/>
      <c r="R14" s="1202"/>
      <c r="S14" s="1202"/>
      <c r="T14" s="1202"/>
      <c r="U14" s="1202"/>
      <c r="V14" s="1202"/>
      <c r="W14" s="1202"/>
      <c r="X14" s="1202"/>
      <c r="Y14" s="1202"/>
      <c r="Z14" s="1202"/>
      <c r="AA14" s="1202"/>
      <c r="AB14" s="1202"/>
    </row>
    <row r="15" spans="2:28" ht="15" customHeight="1" x14ac:dyDescent="0.25">
      <c r="B15" s="1131"/>
      <c r="C15" s="1207"/>
      <c r="D15" s="1212"/>
      <c r="E15" s="1203"/>
      <c r="F15" s="1203"/>
      <c r="G15" s="1203"/>
      <c r="H15" s="1203"/>
      <c r="I15" s="1203"/>
      <c r="J15" s="1203"/>
      <c r="K15" s="1203"/>
      <c r="L15" s="1203"/>
      <c r="M15" s="1203"/>
      <c r="N15" s="1203"/>
      <c r="O15" s="1203"/>
      <c r="P15" s="1203"/>
      <c r="Q15" s="1203"/>
      <c r="R15" s="1203"/>
      <c r="S15" s="1203"/>
      <c r="T15" s="1203"/>
      <c r="U15" s="1203"/>
      <c r="V15" s="1203"/>
      <c r="W15" s="1203"/>
      <c r="X15" s="1203"/>
      <c r="Y15" s="1203"/>
      <c r="Z15" s="1203"/>
      <c r="AA15" s="1203"/>
      <c r="AB15" s="1203"/>
    </row>
    <row r="16" spans="2:28" ht="15" customHeight="1" x14ac:dyDescent="0.25">
      <c r="B16" s="1180">
        <f>B14+1</f>
        <v>7</v>
      </c>
      <c r="C16" s="1182" t="s">
        <v>175</v>
      </c>
      <c r="D16" s="1204" t="s">
        <v>1136</v>
      </c>
      <c r="E16" s="1202"/>
      <c r="F16" s="1202"/>
      <c r="G16" s="1202"/>
      <c r="H16" s="1202"/>
      <c r="I16" s="1202"/>
      <c r="J16" s="1202"/>
      <c r="K16" s="1202"/>
      <c r="L16" s="1202"/>
      <c r="M16" s="1202"/>
      <c r="N16" s="1202"/>
      <c r="O16" s="1202"/>
      <c r="P16" s="1202"/>
      <c r="Q16" s="1202"/>
      <c r="R16" s="1202"/>
      <c r="S16" s="1202"/>
      <c r="T16" s="1202"/>
      <c r="U16" s="1202"/>
      <c r="V16" s="1202"/>
      <c r="W16" s="1202"/>
      <c r="X16" s="1202"/>
      <c r="Y16" s="1202"/>
      <c r="Z16" s="1202"/>
      <c r="AA16" s="1202"/>
      <c r="AB16" s="1202"/>
    </row>
    <row r="17" spans="2:28" ht="15" customHeight="1" x14ac:dyDescent="0.25">
      <c r="B17" s="1181"/>
      <c r="C17" s="1183"/>
      <c r="D17" s="1205"/>
      <c r="E17" s="1203"/>
      <c r="F17" s="1203"/>
      <c r="G17" s="1203"/>
      <c r="H17" s="1203"/>
      <c r="I17" s="1203"/>
      <c r="J17" s="1203"/>
      <c r="K17" s="1203"/>
      <c r="L17" s="1203"/>
      <c r="M17" s="1203"/>
      <c r="N17" s="1203"/>
      <c r="O17" s="1203"/>
      <c r="P17" s="1203"/>
      <c r="Q17" s="1203"/>
      <c r="R17" s="1203"/>
      <c r="S17" s="1203"/>
      <c r="T17" s="1203"/>
      <c r="U17" s="1203"/>
      <c r="V17" s="1203"/>
      <c r="W17" s="1203"/>
      <c r="X17" s="1203"/>
      <c r="Y17" s="1203"/>
      <c r="Z17" s="1203"/>
      <c r="AA17" s="1203"/>
      <c r="AB17" s="1203"/>
    </row>
    <row r="18" spans="2:28" ht="15" customHeight="1" x14ac:dyDescent="0.25">
      <c r="B18" s="1129">
        <f>B16+1</f>
        <v>8</v>
      </c>
      <c r="C18" s="1210" t="s">
        <v>776</v>
      </c>
      <c r="D18" s="1211" t="s">
        <v>1130</v>
      </c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202"/>
      <c r="W18" s="1202"/>
      <c r="X18" s="1202"/>
      <c r="Y18" s="1202"/>
      <c r="Z18" s="1202"/>
      <c r="AA18" s="1202"/>
      <c r="AB18" s="1202"/>
    </row>
    <row r="19" spans="2:28" ht="15" customHeight="1" x14ac:dyDescent="0.25">
      <c r="B19" s="1131"/>
      <c r="C19" s="1207"/>
      <c r="D19" s="1209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3"/>
      <c r="W19" s="1203"/>
      <c r="X19" s="1203"/>
      <c r="Y19" s="1203"/>
      <c r="Z19" s="1203"/>
      <c r="AA19" s="1203"/>
      <c r="AB19" s="1203"/>
    </row>
    <row r="20" spans="2:28" ht="15" customHeight="1" x14ac:dyDescent="0.25">
      <c r="B20" s="1180">
        <f>B18+1</f>
        <v>9</v>
      </c>
      <c r="C20" s="1193" t="s">
        <v>777</v>
      </c>
      <c r="D20" s="1204" t="s">
        <v>1130</v>
      </c>
      <c r="E20" s="1202"/>
      <c r="F20" s="1202"/>
      <c r="G20" s="1202"/>
      <c r="H20" s="1202"/>
      <c r="I20" s="1202"/>
      <c r="J20" s="1202"/>
      <c r="K20" s="1202"/>
      <c r="L20" s="1202"/>
      <c r="M20" s="1202"/>
      <c r="N20" s="1202"/>
      <c r="O20" s="1202"/>
      <c r="P20" s="1202"/>
      <c r="Q20" s="1202"/>
      <c r="R20" s="1202"/>
      <c r="S20" s="1202"/>
      <c r="T20" s="1202"/>
      <c r="U20" s="1202"/>
      <c r="V20" s="1202"/>
      <c r="W20" s="1202"/>
      <c r="X20" s="1202"/>
      <c r="Y20" s="1202"/>
      <c r="Z20" s="1202"/>
      <c r="AA20" s="1202"/>
      <c r="AB20" s="1202"/>
    </row>
    <row r="21" spans="2:28" ht="15" customHeight="1" x14ac:dyDescent="0.25">
      <c r="B21" s="1181"/>
      <c r="C21" s="1183"/>
      <c r="D21" s="1205"/>
      <c r="E21" s="1203"/>
      <c r="F21" s="1203"/>
      <c r="G21" s="1203"/>
      <c r="H21" s="1203"/>
      <c r="I21" s="1203"/>
      <c r="J21" s="1203"/>
      <c r="K21" s="1203"/>
      <c r="L21" s="1203"/>
      <c r="M21" s="1203"/>
      <c r="N21" s="1203"/>
      <c r="O21" s="1203"/>
      <c r="P21" s="1203"/>
      <c r="Q21" s="1203"/>
      <c r="R21" s="1203"/>
      <c r="S21" s="1203"/>
      <c r="T21" s="1203"/>
      <c r="U21" s="1203"/>
      <c r="V21" s="1203"/>
      <c r="W21" s="1203"/>
      <c r="X21" s="1203"/>
      <c r="Y21" s="1203"/>
      <c r="Z21" s="1203"/>
      <c r="AA21" s="1203"/>
      <c r="AB21" s="1203"/>
    </row>
    <row r="22" spans="2:28" ht="15" customHeight="1" x14ac:dyDescent="0.25">
      <c r="B22" s="1129">
        <f>B20+1</f>
        <v>10</v>
      </c>
      <c r="C22" s="1210" t="s">
        <v>177</v>
      </c>
      <c r="D22" s="1211" t="s">
        <v>1130</v>
      </c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2"/>
      <c r="R22" s="1202"/>
      <c r="S22" s="1202"/>
      <c r="T22" s="1202"/>
      <c r="U22" s="1202"/>
      <c r="V22" s="1202"/>
      <c r="W22" s="1202"/>
      <c r="X22" s="1202"/>
      <c r="Y22" s="1202"/>
      <c r="Z22" s="1202"/>
      <c r="AA22" s="1202"/>
      <c r="AB22" s="1202"/>
    </row>
    <row r="23" spans="2:28" ht="15" customHeight="1" x14ac:dyDescent="0.25">
      <c r="B23" s="1131"/>
      <c r="C23" s="1207"/>
      <c r="D23" s="1209"/>
      <c r="E23" s="1203"/>
      <c r="F23" s="1203"/>
      <c r="G23" s="1203"/>
      <c r="H23" s="1203"/>
      <c r="I23" s="1203"/>
      <c r="J23" s="1203"/>
      <c r="K23" s="1203"/>
      <c r="L23" s="1203"/>
      <c r="M23" s="1203"/>
      <c r="N23" s="1203"/>
      <c r="O23" s="1203"/>
      <c r="P23" s="1203"/>
      <c r="Q23" s="1203"/>
      <c r="R23" s="1203"/>
      <c r="S23" s="1203"/>
      <c r="T23" s="1203"/>
      <c r="U23" s="1203"/>
      <c r="V23" s="1203"/>
      <c r="W23" s="1203"/>
      <c r="X23" s="1203"/>
      <c r="Y23" s="1203"/>
      <c r="Z23" s="1203"/>
      <c r="AA23" s="1203"/>
      <c r="AB23" s="1203"/>
    </row>
    <row r="24" spans="2:28" ht="15" customHeight="1" x14ac:dyDescent="0.25">
      <c r="B24" s="1180">
        <f>B22+1</f>
        <v>11</v>
      </c>
      <c r="C24" s="1193" t="s">
        <v>778</v>
      </c>
      <c r="D24" s="1204" t="s">
        <v>1130</v>
      </c>
      <c r="E24" s="1202"/>
      <c r="F24" s="1202"/>
      <c r="G24" s="1202"/>
      <c r="H24" s="1202"/>
      <c r="I24" s="1202"/>
      <c r="J24" s="1202"/>
      <c r="K24" s="1202"/>
      <c r="L24" s="1202"/>
      <c r="M24" s="1202"/>
      <c r="N24" s="1202"/>
      <c r="O24" s="1202"/>
      <c r="P24" s="1202"/>
      <c r="Q24" s="1202"/>
      <c r="R24" s="1202"/>
      <c r="S24" s="1202"/>
      <c r="T24" s="1202"/>
      <c r="U24" s="1202"/>
      <c r="V24" s="1202"/>
      <c r="W24" s="1202"/>
      <c r="X24" s="1202"/>
      <c r="Y24" s="1202"/>
      <c r="Z24" s="1202"/>
      <c r="AA24" s="1202"/>
      <c r="AB24" s="1202"/>
    </row>
    <row r="25" spans="2:28" ht="15" customHeight="1" x14ac:dyDescent="0.25">
      <c r="B25" s="1181"/>
      <c r="C25" s="1183"/>
      <c r="D25" s="1205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203"/>
      <c r="P25" s="1203"/>
      <c r="Q25" s="1203"/>
      <c r="R25" s="1203"/>
      <c r="S25" s="1203"/>
      <c r="T25" s="1203"/>
      <c r="U25" s="1203"/>
      <c r="V25" s="1203"/>
      <c r="W25" s="1203"/>
      <c r="X25" s="1203"/>
      <c r="Y25" s="1203"/>
      <c r="Z25" s="1203"/>
      <c r="AA25" s="1203"/>
      <c r="AB25" s="1203"/>
    </row>
    <row r="26" spans="2:28" ht="15" customHeight="1" x14ac:dyDescent="0.25">
      <c r="B26" s="1129">
        <f>B24+1</f>
        <v>12</v>
      </c>
      <c r="C26" s="1206" t="s">
        <v>1131</v>
      </c>
      <c r="D26" s="1208" t="s">
        <v>1136</v>
      </c>
      <c r="E26" s="1202"/>
      <c r="F26" s="1202"/>
      <c r="G26" s="1202"/>
      <c r="H26" s="1202"/>
      <c r="I26" s="1202"/>
      <c r="J26" s="1202"/>
      <c r="K26" s="1202"/>
      <c r="L26" s="1202"/>
      <c r="M26" s="1202"/>
      <c r="N26" s="1202"/>
      <c r="O26" s="1202"/>
      <c r="P26" s="1202"/>
      <c r="Q26" s="1202"/>
      <c r="R26" s="1202"/>
      <c r="S26" s="1202"/>
      <c r="T26" s="1202"/>
      <c r="U26" s="1202"/>
      <c r="V26" s="1202"/>
      <c r="W26" s="1202"/>
      <c r="X26" s="1202"/>
      <c r="Y26" s="1202"/>
      <c r="Z26" s="1202"/>
      <c r="AA26" s="1202"/>
      <c r="AB26" s="1202"/>
    </row>
    <row r="27" spans="2:28" ht="15" customHeight="1" x14ac:dyDescent="0.25">
      <c r="B27" s="1131"/>
      <c r="C27" s="1207"/>
      <c r="D27" s="1209"/>
      <c r="E27" s="1203"/>
      <c r="F27" s="1203"/>
      <c r="G27" s="1203"/>
      <c r="H27" s="1203"/>
      <c r="I27" s="1203"/>
      <c r="J27" s="1203"/>
      <c r="K27" s="1203"/>
      <c r="L27" s="1203"/>
      <c r="M27" s="1203"/>
      <c r="N27" s="1203"/>
      <c r="O27" s="1203"/>
      <c r="P27" s="1203"/>
      <c r="Q27" s="1203"/>
      <c r="R27" s="1203"/>
      <c r="S27" s="1203"/>
      <c r="T27" s="1203"/>
      <c r="U27" s="1203"/>
      <c r="V27" s="1203"/>
      <c r="W27" s="1203"/>
      <c r="X27" s="1203"/>
      <c r="Y27" s="1203"/>
      <c r="Z27" s="1203"/>
      <c r="AA27" s="1203"/>
      <c r="AB27" s="1203"/>
    </row>
    <row r="28" spans="2:28" ht="15" customHeight="1" x14ac:dyDescent="0.25">
      <c r="B28" s="1180">
        <f>B26+1</f>
        <v>13</v>
      </c>
      <c r="C28" s="1193" t="s">
        <v>779</v>
      </c>
      <c r="D28" s="1204" t="s">
        <v>1130</v>
      </c>
      <c r="E28" s="1202"/>
      <c r="F28" s="1202"/>
      <c r="G28" s="1202"/>
      <c r="H28" s="1202"/>
      <c r="I28" s="1202"/>
      <c r="J28" s="1202"/>
      <c r="K28" s="1202"/>
      <c r="L28" s="1202"/>
      <c r="M28" s="1202"/>
      <c r="N28" s="1202"/>
      <c r="O28" s="1202"/>
      <c r="P28" s="1202"/>
      <c r="Q28" s="1202"/>
      <c r="R28" s="1202"/>
      <c r="S28" s="1202"/>
      <c r="T28" s="1202"/>
      <c r="U28" s="1202"/>
      <c r="V28" s="1202"/>
      <c r="W28" s="1202"/>
      <c r="X28" s="1202"/>
      <c r="Y28" s="1202"/>
      <c r="Z28" s="1202"/>
      <c r="AA28" s="1202"/>
      <c r="AB28" s="1202"/>
    </row>
    <row r="29" spans="2:28" ht="15" customHeight="1" x14ac:dyDescent="0.25">
      <c r="B29" s="1181"/>
      <c r="C29" s="1183"/>
      <c r="D29" s="1205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3"/>
      <c r="W29" s="1203"/>
      <c r="X29" s="1203"/>
      <c r="Y29" s="1203"/>
      <c r="Z29" s="1203"/>
      <c r="AA29" s="1203"/>
      <c r="AB29" s="1203"/>
    </row>
  </sheetData>
  <sheetProtection sheet="1" objects="1" scenarios="1"/>
  <mergeCells count="354">
    <mergeCell ref="M4:M5"/>
    <mergeCell ref="N4:N5"/>
    <mergeCell ref="C4:C5"/>
    <mergeCell ref="D4:D5"/>
    <mergeCell ref="E4:E5"/>
    <mergeCell ref="H4:H5"/>
    <mergeCell ref="S4:S5"/>
    <mergeCell ref="T4:T5"/>
    <mergeCell ref="I4:I5"/>
    <mergeCell ref="J4:J5"/>
    <mergeCell ref="K4:K5"/>
    <mergeCell ref="L4:L5"/>
    <mergeCell ref="V6:V7"/>
    <mergeCell ref="W6:W7"/>
    <mergeCell ref="X6:X7"/>
    <mergeCell ref="Y6:Y7"/>
    <mergeCell ref="Z6:Z7"/>
    <mergeCell ref="AA6:AA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J6:J7"/>
    <mergeCell ref="K6:K7"/>
    <mergeCell ref="B4:B5"/>
    <mergeCell ref="F4:F5"/>
    <mergeCell ref="G4:G5"/>
    <mergeCell ref="C2:C3"/>
    <mergeCell ref="D2:D3"/>
    <mergeCell ref="E2:AB2"/>
    <mergeCell ref="L6:L7"/>
    <mergeCell ref="M6:M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V8:V9"/>
    <mergeCell ref="B6:B7"/>
    <mergeCell ref="C6:C7"/>
    <mergeCell ref="D6:D7"/>
    <mergeCell ref="E6:E7"/>
    <mergeCell ref="F6:F7"/>
    <mergeCell ref="G6:G7"/>
    <mergeCell ref="H6:H7"/>
    <mergeCell ref="I6:I7"/>
    <mergeCell ref="U6:U7"/>
    <mergeCell ref="H8:H9"/>
    <mergeCell ref="I8:I9"/>
    <mergeCell ref="J8:J9"/>
    <mergeCell ref="Z8:Z9"/>
    <mergeCell ref="AA8:AA9"/>
    <mergeCell ref="AB8:AB9"/>
    <mergeCell ref="Q8:Q9"/>
    <mergeCell ref="R8:R9"/>
    <mergeCell ref="S8:S9"/>
    <mergeCell ref="T8:T9"/>
    <mergeCell ref="B8:B9"/>
    <mergeCell ref="C8:C9"/>
    <mergeCell ref="D8:D9"/>
    <mergeCell ref="E8:E9"/>
    <mergeCell ref="F8:F9"/>
    <mergeCell ref="G8:G9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U8:U9"/>
    <mergeCell ref="H10:H11"/>
    <mergeCell ref="I10:I11"/>
    <mergeCell ref="J10:J11"/>
    <mergeCell ref="B10:B11"/>
    <mergeCell ref="C10:C11"/>
    <mergeCell ref="D10:D11"/>
    <mergeCell ref="E10:E11"/>
    <mergeCell ref="F10:F11"/>
    <mergeCell ref="G10:G11"/>
    <mergeCell ref="H12:H13"/>
    <mergeCell ref="T10:T11"/>
    <mergeCell ref="U10:U11"/>
    <mergeCell ref="V10:V11"/>
    <mergeCell ref="W10:W11"/>
    <mergeCell ref="X10:X11"/>
    <mergeCell ref="N10:N11"/>
    <mergeCell ref="O10:O11"/>
    <mergeCell ref="P10:P11"/>
    <mergeCell ref="Q10:Q11"/>
    <mergeCell ref="B12:B13"/>
    <mergeCell ref="C12:C13"/>
    <mergeCell ref="D12:D13"/>
    <mergeCell ref="E12:E13"/>
    <mergeCell ref="F12:F13"/>
    <mergeCell ref="G12:G13"/>
    <mergeCell ref="Z10:Z11"/>
    <mergeCell ref="K10:K11"/>
    <mergeCell ref="L10:L11"/>
    <mergeCell ref="M10:M11"/>
    <mergeCell ref="AA10:AA11"/>
    <mergeCell ref="AB10:AB11"/>
    <mergeCell ref="Y10:Y11"/>
    <mergeCell ref="R10:R11"/>
    <mergeCell ref="S10:S11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Z12:Z13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H18:H19"/>
    <mergeCell ref="I18:I19"/>
    <mergeCell ref="J18:J19"/>
    <mergeCell ref="B18:B19"/>
    <mergeCell ref="C18:C19"/>
    <mergeCell ref="D18:D19"/>
    <mergeCell ref="E18:E19"/>
    <mergeCell ref="F18:F19"/>
    <mergeCell ref="G18:G19"/>
    <mergeCell ref="Y18:Y19"/>
    <mergeCell ref="N18:N19"/>
    <mergeCell ref="O18:O19"/>
    <mergeCell ref="P18:P19"/>
    <mergeCell ref="Q18:Q19"/>
    <mergeCell ref="R18:R19"/>
    <mergeCell ref="S18:S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M20:M21"/>
    <mergeCell ref="N20:N21"/>
    <mergeCell ref="Z18:Z19"/>
    <mergeCell ref="K18:K19"/>
    <mergeCell ref="L18:L19"/>
    <mergeCell ref="M18:M19"/>
    <mergeCell ref="U18:U19"/>
    <mergeCell ref="V18:V19"/>
    <mergeCell ref="W18:W19"/>
    <mergeCell ref="X18:X19"/>
    <mergeCell ref="Y20:Y21"/>
    <mergeCell ref="Z20:Z21"/>
    <mergeCell ref="O20:O21"/>
    <mergeCell ref="P20:P21"/>
    <mergeCell ref="Q20:Q21"/>
    <mergeCell ref="R20:R21"/>
    <mergeCell ref="S20:S21"/>
    <mergeCell ref="T20:T21"/>
    <mergeCell ref="H22:H23"/>
    <mergeCell ref="I22:I23"/>
    <mergeCell ref="U20:U21"/>
    <mergeCell ref="V20:V21"/>
    <mergeCell ref="W20:W21"/>
    <mergeCell ref="X20:X21"/>
    <mergeCell ref="I20:I21"/>
    <mergeCell ref="J20:J21"/>
    <mergeCell ref="K20:K21"/>
    <mergeCell ref="L20:L21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H24:H25"/>
    <mergeCell ref="I24:I25"/>
    <mergeCell ref="J24:J25"/>
    <mergeCell ref="V22:V23"/>
    <mergeCell ref="W22:W23"/>
    <mergeCell ref="X22:X23"/>
    <mergeCell ref="J22:J23"/>
    <mergeCell ref="K22:K23"/>
    <mergeCell ref="L22:L23"/>
    <mergeCell ref="M22:M23"/>
    <mergeCell ref="Z26:Z27"/>
    <mergeCell ref="AA26:AA27"/>
    <mergeCell ref="AB26:AB27"/>
    <mergeCell ref="AB22:AB23"/>
    <mergeCell ref="B24:B25"/>
    <mergeCell ref="C24:C25"/>
    <mergeCell ref="D24:D25"/>
    <mergeCell ref="E24:E25"/>
    <mergeCell ref="F24:F25"/>
    <mergeCell ref="G24:G25"/>
    <mergeCell ref="K24:K25"/>
    <mergeCell ref="L24:L25"/>
    <mergeCell ref="M24:M25"/>
    <mergeCell ref="N24:N25"/>
    <mergeCell ref="O24:O25"/>
    <mergeCell ref="P24:P25"/>
    <mergeCell ref="Q24:Q25"/>
    <mergeCell ref="R24:R25"/>
    <mergeCell ref="S24:S25"/>
    <mergeCell ref="T24:T25"/>
    <mergeCell ref="U24:U25"/>
    <mergeCell ref="V24:V25"/>
    <mergeCell ref="W24:W25"/>
    <mergeCell ref="X24:X25"/>
    <mergeCell ref="Y24:Y25"/>
    <mergeCell ref="Z24:Z25"/>
    <mergeCell ref="AA24:AA25"/>
    <mergeCell ref="AB24:AB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Q26:Q27"/>
    <mergeCell ref="R26:R27"/>
    <mergeCell ref="S26:S27"/>
    <mergeCell ref="Y28:Y29"/>
    <mergeCell ref="Z28:Z29"/>
    <mergeCell ref="B28:B29"/>
    <mergeCell ref="C28:C29"/>
    <mergeCell ref="D28:D29"/>
    <mergeCell ref="E28:E29"/>
    <mergeCell ref="F28:F29"/>
    <mergeCell ref="G28:G29"/>
    <mergeCell ref="H28:H29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V26:V27"/>
    <mergeCell ref="W26:W27"/>
    <mergeCell ref="X26:X27"/>
    <mergeCell ref="O28:O29"/>
    <mergeCell ref="P28:P29"/>
    <mergeCell ref="Q28:Q29"/>
    <mergeCell ref="T26:T27"/>
    <mergeCell ref="U26:U27"/>
    <mergeCell ref="I28:I29"/>
    <mergeCell ref="J28:J29"/>
    <mergeCell ref="K28:K29"/>
    <mergeCell ref="L28:L29"/>
    <mergeCell ref="M28:M29"/>
    <mergeCell ref="N28:N29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10B57-21B4-4056-8FB0-B695283874F0}">
  <sheetPr codeName="Planilha21"/>
  <dimension ref="A1:AL78"/>
  <sheetViews>
    <sheetView zoomScale="80" zoomScaleNormal="80" workbookViewId="0">
      <selection activeCell="AB4" sqref="AA4:AB15"/>
    </sheetView>
  </sheetViews>
  <sheetFormatPr defaultRowHeight="13.2" x14ac:dyDescent="0.25"/>
  <cols>
    <col min="1" max="1" width="1" customWidth="1"/>
    <col min="3" max="3" width="41.33203125" customWidth="1"/>
    <col min="4" max="4" width="26.6640625" customWidth="1"/>
    <col min="5" max="5" width="14.88671875" customWidth="1"/>
    <col min="6" max="6" width="15.33203125" customWidth="1"/>
    <col min="7" max="7" width="15.44140625" customWidth="1"/>
    <col min="8" max="8" width="15.6640625" customWidth="1"/>
    <col min="9" max="9" width="15.5546875" customWidth="1"/>
    <col min="10" max="10" width="15.6640625" customWidth="1"/>
    <col min="11" max="11" width="15.5546875" customWidth="1"/>
    <col min="12" max="13" width="15" customWidth="1"/>
    <col min="14" max="14" width="14.109375" customWidth="1"/>
    <col min="15" max="15" width="15.33203125" customWidth="1"/>
    <col min="16" max="28" width="15" customWidth="1"/>
    <col min="29" max="29" width="25" customWidth="1"/>
  </cols>
  <sheetData>
    <row r="1" spans="1:38" x14ac:dyDescent="0.25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4.4" x14ac:dyDescent="0.25">
      <c r="A2" s="468"/>
      <c r="B2" s="539"/>
      <c r="C2" s="1195" t="s">
        <v>896</v>
      </c>
      <c r="D2" s="1223" t="s">
        <v>901</v>
      </c>
      <c r="E2" s="1177" t="s">
        <v>898</v>
      </c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  <c r="W2" s="1178"/>
      <c r="X2" s="1178"/>
      <c r="Y2" s="1178"/>
      <c r="Z2" s="1178"/>
      <c r="AA2" s="1178"/>
      <c r="AB2" s="1179"/>
      <c r="AC2" s="1200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4.4" x14ac:dyDescent="0.25">
      <c r="A3" s="468"/>
      <c r="B3" s="540"/>
      <c r="C3" s="1198"/>
      <c r="D3" s="1199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01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5">
      <c r="A4" s="468"/>
      <c r="B4" s="1180">
        <v>1</v>
      </c>
      <c r="C4" s="1182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399999999999999" x14ac:dyDescent="0.35">
      <c r="A5" s="468"/>
      <c r="B5" s="1181"/>
      <c r="C5" s="1183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5">
      <c r="A6" s="468"/>
      <c r="B6" s="1129">
        <f>B4+1</f>
        <v>2</v>
      </c>
      <c r="C6" s="1206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399999999999999" x14ac:dyDescent="0.35">
      <c r="A7" s="468"/>
      <c r="B7" s="1131"/>
      <c r="C7" s="1207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399999999999999" x14ac:dyDescent="0.35">
      <c r="A8" s="468"/>
      <c r="B8" s="1180">
        <f>B6+1</f>
        <v>3</v>
      </c>
      <c r="C8" s="1182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399999999999999" x14ac:dyDescent="0.35">
      <c r="A9" s="468"/>
      <c r="B9" s="1181"/>
      <c r="C9" s="1183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5">
      <c r="A10" s="468"/>
      <c r="B10" s="1129">
        <f>B8+1</f>
        <v>4</v>
      </c>
      <c r="C10" s="1206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5">
      <c r="A11" s="468"/>
      <c r="B11" s="1131"/>
      <c r="C11" s="1207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399999999999999" x14ac:dyDescent="0.35">
      <c r="A12" s="468"/>
      <c r="B12" s="1180">
        <f>B10+1</f>
        <v>5</v>
      </c>
      <c r="C12" s="1182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399999999999999" x14ac:dyDescent="0.35">
      <c r="A13" s="468"/>
      <c r="B13" s="1181"/>
      <c r="C13" s="1183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399999999999999" x14ac:dyDescent="0.35">
      <c r="A14" s="468"/>
      <c r="B14" s="1129">
        <f>B12+1</f>
        <v>6</v>
      </c>
      <c r="C14" s="1210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399999999999999" x14ac:dyDescent="0.35">
      <c r="A15" s="468"/>
      <c r="B15" s="1131"/>
      <c r="C15" s="1207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399999999999999" x14ac:dyDescent="0.35">
      <c r="A16" s="468"/>
      <c r="B16" s="1180">
        <f>B14+1</f>
        <v>7</v>
      </c>
      <c r="C16" s="1182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399999999999999" x14ac:dyDescent="0.35">
      <c r="A17" s="468"/>
      <c r="B17" s="1181"/>
      <c r="C17" s="1183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5">
      <c r="A18" s="468"/>
      <c r="B18" s="1129">
        <f>B16+1</f>
        <v>8</v>
      </c>
      <c r="C18" s="1210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5">
      <c r="A19" s="468"/>
      <c r="B19" s="1131"/>
      <c r="C19" s="1207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399999999999999" x14ac:dyDescent="0.35">
      <c r="A20" s="468"/>
      <c r="B20" s="1180">
        <f>B18+1</f>
        <v>9</v>
      </c>
      <c r="C20" s="1193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399999999999999" x14ac:dyDescent="0.35">
      <c r="A21" s="468"/>
      <c r="B21" s="1181"/>
      <c r="C21" s="1183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399999999999999" x14ac:dyDescent="0.35">
      <c r="A22" s="468"/>
      <c r="B22" s="1129">
        <f>B20+1</f>
        <v>10</v>
      </c>
      <c r="C22" s="1210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399999999999999" x14ac:dyDescent="0.35">
      <c r="A23" s="468"/>
      <c r="B23" s="1131"/>
      <c r="C23" s="1207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5">
      <c r="A24" s="468"/>
      <c r="B24" s="1180">
        <f>B22+1</f>
        <v>11</v>
      </c>
      <c r="C24" s="1193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399999999999999" x14ac:dyDescent="0.35">
      <c r="A25" s="468"/>
      <c r="B25" s="1181"/>
      <c r="C25" s="1183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5">
      <c r="A26" s="468"/>
      <c r="B26" s="1129">
        <f>B24+1</f>
        <v>12</v>
      </c>
      <c r="C26" s="1206" t="s">
        <v>1139</v>
      </c>
      <c r="D26" s="1211" t="s">
        <v>1138</v>
      </c>
      <c r="E26" s="1221"/>
      <c r="F26" s="1221"/>
      <c r="G26" s="1221"/>
      <c r="H26" s="1221"/>
      <c r="I26" s="1221"/>
      <c r="J26" s="1221"/>
      <c r="K26" s="1221"/>
      <c r="L26" s="1221"/>
      <c r="M26" s="1221"/>
      <c r="N26" s="1221"/>
      <c r="O26" s="1221"/>
      <c r="P26" s="1221"/>
      <c r="Q26" s="1221"/>
      <c r="R26" s="1221"/>
      <c r="S26" s="1221"/>
      <c r="T26" s="1221"/>
      <c r="U26" s="1221"/>
      <c r="V26" s="1221"/>
      <c r="W26" s="1221"/>
      <c r="X26" s="1221"/>
      <c r="Y26" s="1221"/>
      <c r="Z26" s="1221"/>
      <c r="AA26" s="1221"/>
      <c r="AB26" s="1221"/>
      <c r="AC26" s="1219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5">
      <c r="A27" s="468"/>
      <c r="B27" s="1131"/>
      <c r="C27" s="1207"/>
      <c r="D27" s="1209"/>
      <c r="E27" s="1222"/>
      <c r="F27" s="1222"/>
      <c r="G27" s="1222"/>
      <c r="H27" s="1222"/>
      <c r="I27" s="1222"/>
      <c r="J27" s="1222"/>
      <c r="K27" s="1222"/>
      <c r="L27" s="1222"/>
      <c r="M27" s="1222"/>
      <c r="N27" s="1222"/>
      <c r="O27" s="1222"/>
      <c r="P27" s="1222"/>
      <c r="Q27" s="1222"/>
      <c r="R27" s="1222"/>
      <c r="S27" s="1222"/>
      <c r="T27" s="1222"/>
      <c r="U27" s="1222"/>
      <c r="V27" s="1222"/>
      <c r="W27" s="1222"/>
      <c r="X27" s="1222"/>
      <c r="Y27" s="1222"/>
      <c r="Z27" s="1222"/>
      <c r="AA27" s="1222"/>
      <c r="AB27" s="1222"/>
      <c r="AC27" s="1220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399999999999999" x14ac:dyDescent="0.35">
      <c r="A28" s="468"/>
      <c r="B28" s="1180">
        <f>B26+1</f>
        <v>13</v>
      </c>
      <c r="C28" s="1193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399999999999999" x14ac:dyDescent="0.35">
      <c r="A29" s="468"/>
      <c r="B29" s="1181"/>
      <c r="C29" s="1183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4.4" x14ac:dyDescent="0.3">
      <c r="A30" s="468"/>
      <c r="B30" s="1189">
        <f>B28+1</f>
        <v>14</v>
      </c>
      <c r="C30" s="1216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4.4" x14ac:dyDescent="0.3">
      <c r="A31" s="468"/>
      <c r="B31" s="1215"/>
      <c r="C31" s="1217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4.4" x14ac:dyDescent="0.3">
      <c r="A32" s="468"/>
      <c r="B32" s="1190"/>
      <c r="C32" s="1218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4.4" x14ac:dyDescent="0.3">
      <c r="A33" s="468"/>
      <c r="B33" s="1189">
        <f>B30+1</f>
        <v>15</v>
      </c>
      <c r="C33" s="1216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4.4" x14ac:dyDescent="0.3">
      <c r="A34" s="468"/>
      <c r="B34" s="1215"/>
      <c r="C34" s="1217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4.4" x14ac:dyDescent="0.3">
      <c r="A35" s="468"/>
      <c r="B35" s="1190"/>
      <c r="C35" s="1218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5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5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5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5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5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5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5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5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5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5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5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5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5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5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5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5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5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5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5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5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5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5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5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5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5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5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5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5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5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5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5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5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5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5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5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5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5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5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5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5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5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5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sheet="1" autoFilter="0"/>
  <mergeCells count="60">
    <mergeCell ref="C2:C3"/>
    <mergeCell ref="D2:D3"/>
    <mergeCell ref="E2:AB2"/>
    <mergeCell ref="AC2:AC3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C22:C23"/>
    <mergeCell ref="B24:B25"/>
    <mergeCell ref="C24:C25"/>
    <mergeCell ref="B26:B27"/>
    <mergeCell ref="C26:C27"/>
    <mergeCell ref="D26:D27"/>
    <mergeCell ref="M26:M27"/>
    <mergeCell ref="N26:N27"/>
    <mergeCell ref="O26:O27"/>
    <mergeCell ref="P26:P27"/>
    <mergeCell ref="E26:E27"/>
    <mergeCell ref="B18:B19"/>
    <mergeCell ref="C18:C19"/>
    <mergeCell ref="B20:B21"/>
    <mergeCell ref="C20:C21"/>
    <mergeCell ref="B22:B23"/>
    <mergeCell ref="AA26:AA27"/>
    <mergeCell ref="AB26:AB27"/>
    <mergeCell ref="Q26:Q27"/>
    <mergeCell ref="F26:F27"/>
    <mergeCell ref="G26:G27"/>
    <mergeCell ref="H26:H27"/>
    <mergeCell ref="I26:I27"/>
    <mergeCell ref="J26:J27"/>
    <mergeCell ref="K26:K27"/>
    <mergeCell ref="L26:L27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B28:B29"/>
    <mergeCell ref="C28:C29"/>
    <mergeCell ref="B30:B32"/>
    <mergeCell ref="C30:C32"/>
    <mergeCell ref="B33:B35"/>
    <mergeCell ref="C33:C3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92645-8788-49D9-9765-0025C442BCBC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09375" defaultRowHeight="13.8" x14ac:dyDescent="0.3"/>
  <cols>
    <col min="1" max="1" width="3.44140625" style="368" customWidth="1"/>
    <col min="2" max="2" width="24" style="368" bestFit="1" customWidth="1"/>
    <col min="3" max="3" width="12.5546875" style="368" bestFit="1" customWidth="1"/>
    <col min="4" max="4" width="17.5546875" style="368" bestFit="1" customWidth="1"/>
    <col min="5" max="5" width="16.88671875" style="368" bestFit="1" customWidth="1"/>
    <col min="6" max="6" width="18" style="368" bestFit="1" customWidth="1"/>
    <col min="7" max="7" width="9.109375" style="368"/>
    <col min="8" max="8" width="10" style="368" bestFit="1" customWidth="1"/>
    <col min="9" max="9" width="16.88671875" style="368" bestFit="1" customWidth="1"/>
    <col min="10" max="10" width="7.5546875" style="368" bestFit="1" customWidth="1"/>
    <col min="11" max="11" width="11.44140625" style="368" bestFit="1" customWidth="1"/>
    <col min="12" max="16384" width="9.109375" style="368"/>
  </cols>
  <sheetData>
    <row r="2" spans="2:11" ht="22.5" customHeight="1" x14ac:dyDescent="0.3">
      <c r="B2" s="923" t="s">
        <v>891</v>
      </c>
      <c r="C2" s="924"/>
      <c r="D2" s="924"/>
      <c r="E2" s="924"/>
      <c r="F2" s="924"/>
      <c r="G2" s="924"/>
      <c r="H2" s="924"/>
      <c r="I2" s="924"/>
      <c r="J2" s="924"/>
      <c r="K2" s="925"/>
    </row>
    <row r="3" spans="2:11" ht="14.4" x14ac:dyDescent="0.3">
      <c r="B3" s="942" t="s">
        <v>705</v>
      </c>
      <c r="C3" s="942"/>
      <c r="D3" s="942"/>
      <c r="E3" s="942"/>
      <c r="F3" s="942"/>
      <c r="G3" s="942"/>
      <c r="H3" s="942"/>
      <c r="I3" s="942" t="s">
        <v>784</v>
      </c>
      <c r="J3" s="942"/>
      <c r="K3" s="942"/>
    </row>
    <row r="4" spans="2:11" s="369" customFormat="1" ht="57.6" x14ac:dyDescent="0.25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3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43">
        <f>$G$13</f>
        <v>0</v>
      </c>
      <c r="I5" s="90">
        <f>IlumCusto!X109</f>
        <v>0</v>
      </c>
      <c r="J5" s="91">
        <f>IF(F5=0,0,I5/F5)</f>
        <v>0</v>
      </c>
      <c r="K5" s="943">
        <f>$J$13</f>
        <v>0</v>
      </c>
    </row>
    <row r="6" spans="2:11" x14ac:dyDescent="0.3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44"/>
      <c r="I6" s="87">
        <f>CondAmbCusto!X49</f>
        <v>0</v>
      </c>
      <c r="J6" s="88">
        <f t="shared" ref="J6:J12" si="1">IF(F6=0,0,I6/F6)</f>
        <v>0</v>
      </c>
      <c r="K6" s="944"/>
    </row>
    <row r="7" spans="2:11" x14ac:dyDescent="0.3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44"/>
      <c r="I7" s="90">
        <f>MotorCusto!X109</f>
        <v>0</v>
      </c>
      <c r="J7" s="91">
        <f t="shared" si="1"/>
        <v>0</v>
      </c>
      <c r="K7" s="944"/>
    </row>
    <row r="8" spans="2:11" x14ac:dyDescent="0.3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44"/>
      <c r="I8" s="87">
        <f>RefrigCusto!X49</f>
        <v>0</v>
      </c>
      <c r="J8" s="88">
        <f t="shared" si="1"/>
        <v>0</v>
      </c>
      <c r="K8" s="944"/>
    </row>
    <row r="9" spans="2:11" x14ac:dyDescent="0.3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44"/>
      <c r="I9" s="90">
        <f>SolarCusto!X49</f>
        <v>0</v>
      </c>
      <c r="J9" s="91">
        <f t="shared" si="1"/>
        <v>0</v>
      </c>
      <c r="K9" s="944"/>
    </row>
    <row r="10" spans="2:11" x14ac:dyDescent="0.3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44"/>
      <c r="I10" s="87">
        <f>HospCusto!X49</f>
        <v>0</v>
      </c>
      <c r="J10" s="88">
        <f t="shared" si="1"/>
        <v>0</v>
      </c>
      <c r="K10" s="944"/>
    </row>
    <row r="11" spans="2:11" x14ac:dyDescent="0.3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44"/>
      <c r="I11" s="90">
        <f>OutrosCusto!X49</f>
        <v>0</v>
      </c>
      <c r="J11" s="91">
        <f t="shared" si="1"/>
        <v>0</v>
      </c>
      <c r="K11" s="944"/>
    </row>
    <row r="12" spans="2:11" x14ac:dyDescent="0.3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44"/>
      <c r="I12" s="527">
        <f>FICusto!X49</f>
        <v>0</v>
      </c>
      <c r="J12" s="528">
        <f t="shared" si="1"/>
        <v>0</v>
      </c>
      <c r="K12" s="944"/>
    </row>
    <row r="13" spans="2:11" ht="14.4" x14ac:dyDescent="0.3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45"/>
      <c r="I13" s="99">
        <f>SUM(I5:I12)</f>
        <v>0</v>
      </c>
      <c r="J13" s="100">
        <f>IF(F13=0,0,I13/F13)</f>
        <v>0</v>
      </c>
      <c r="K13" s="945"/>
    </row>
    <row r="14" spans="2:11" ht="4.5" customHeight="1" x14ac:dyDescent="0.3"/>
    <row r="15" spans="2:11" ht="15" customHeight="1" x14ac:dyDescent="0.3">
      <c r="B15" s="938" t="s">
        <v>215</v>
      </c>
      <c r="C15" s="939"/>
      <c r="D15" s="946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7"/>
      <c r="F15" s="947"/>
      <c r="G15" s="947"/>
      <c r="H15" s="947"/>
      <c r="I15" s="947"/>
      <c r="J15" s="947"/>
      <c r="K15" s="948"/>
    </row>
    <row r="16" spans="2:11" x14ac:dyDescent="0.3">
      <c r="B16" s="940"/>
      <c r="C16" s="941"/>
      <c r="D16" s="949"/>
      <c r="E16" s="950"/>
      <c r="F16" s="950"/>
      <c r="G16" s="950"/>
      <c r="H16" s="950"/>
      <c r="I16" s="950"/>
      <c r="J16" s="950"/>
      <c r="K16" s="951"/>
    </row>
    <row r="17" spans="2:11" ht="5.25" customHeight="1" x14ac:dyDescent="0.3">
      <c r="B17" s="370"/>
    </row>
    <row r="18" spans="2:11" x14ac:dyDescent="0.3">
      <c r="B18" s="371"/>
      <c r="C18" s="371"/>
      <c r="D18" s="930" t="s">
        <v>705</v>
      </c>
      <c r="E18" s="930"/>
      <c r="F18" s="935" t="s">
        <v>785</v>
      </c>
      <c r="G18" s="936"/>
      <c r="H18" s="937"/>
    </row>
    <row r="19" spans="2:11" ht="14.4" x14ac:dyDescent="0.3">
      <c r="B19" s="926" t="s">
        <v>216</v>
      </c>
      <c r="C19" s="927"/>
      <c r="D19" s="101">
        <f>IFERROR(ROUND(E13/C13,2),0)</f>
        <v>0</v>
      </c>
      <c r="E19" s="102" t="s">
        <v>32</v>
      </c>
      <c r="F19" s="931">
        <f>IFERROR(ROUND(I13/C13,2),0)</f>
        <v>0</v>
      </c>
      <c r="G19" s="932"/>
      <c r="H19" s="102" t="s">
        <v>32</v>
      </c>
    </row>
    <row r="20" spans="2:11" ht="14.4" x14ac:dyDescent="0.3">
      <c r="B20" s="928" t="s">
        <v>217</v>
      </c>
      <c r="C20" s="929"/>
      <c r="D20" s="103">
        <f>IFERROR(ROUND(E13/D13,2),0)</f>
        <v>0</v>
      </c>
      <c r="E20" s="104" t="s">
        <v>218</v>
      </c>
      <c r="F20" s="933">
        <f>IFERROR(ROUND(I13/D13,2),0)</f>
        <v>0</v>
      </c>
      <c r="G20" s="934"/>
      <c r="H20" s="104" t="s">
        <v>218</v>
      </c>
    </row>
    <row r="22" spans="2:11" ht="14.4" x14ac:dyDescent="0.3">
      <c r="B22" s="923" t="s">
        <v>892</v>
      </c>
      <c r="C22" s="924"/>
      <c r="D22" s="924"/>
      <c r="E22" s="924"/>
      <c r="F22" s="924"/>
      <c r="G22" s="924"/>
      <c r="H22" s="924"/>
      <c r="I22" s="924"/>
      <c r="J22" s="924"/>
      <c r="K22" s="925"/>
    </row>
    <row r="23" spans="2:11" ht="14.4" x14ac:dyDescent="0.3">
      <c r="B23" s="942" t="s">
        <v>705</v>
      </c>
      <c r="C23" s="942"/>
      <c r="D23" s="942"/>
      <c r="E23" s="942"/>
      <c r="F23" s="942"/>
      <c r="G23" s="942"/>
      <c r="H23" s="942"/>
      <c r="I23" s="942" t="s">
        <v>784</v>
      </c>
      <c r="J23" s="942"/>
      <c r="K23" s="942"/>
    </row>
    <row r="24" spans="2:11" ht="57.6" x14ac:dyDescent="0.3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3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43">
        <f>$G$33</f>
        <v>0</v>
      </c>
      <c r="I25" s="90">
        <f>I5</f>
        <v>0</v>
      </c>
      <c r="J25" s="91">
        <f>IF(F25=0,0,I25/F25)</f>
        <v>0</v>
      </c>
      <c r="K25" s="943">
        <f>$J$33</f>
        <v>0</v>
      </c>
    </row>
    <row r="26" spans="2:11" x14ac:dyDescent="0.3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44"/>
      <c r="I26" s="87">
        <f t="shared" ref="I26:I32" si="6">I6</f>
        <v>0</v>
      </c>
      <c r="J26" s="88">
        <f t="shared" ref="J26:J33" si="7">IF(F26=0,0,I26/F26)</f>
        <v>0</v>
      </c>
      <c r="K26" s="944"/>
    </row>
    <row r="27" spans="2:11" x14ac:dyDescent="0.3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44"/>
      <c r="I27" s="90">
        <f t="shared" si="6"/>
        <v>0</v>
      </c>
      <c r="J27" s="91">
        <f t="shared" si="7"/>
        <v>0</v>
      </c>
      <c r="K27" s="944"/>
    </row>
    <row r="28" spans="2:11" x14ac:dyDescent="0.3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44"/>
      <c r="I28" s="87">
        <f t="shared" si="6"/>
        <v>0</v>
      </c>
      <c r="J28" s="88">
        <f t="shared" si="7"/>
        <v>0</v>
      </c>
      <c r="K28" s="944"/>
    </row>
    <row r="29" spans="2:11" x14ac:dyDescent="0.3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44"/>
      <c r="I29" s="90">
        <f t="shared" si="6"/>
        <v>0</v>
      </c>
      <c r="J29" s="91">
        <f t="shared" si="7"/>
        <v>0</v>
      </c>
      <c r="K29" s="944"/>
    </row>
    <row r="30" spans="2:11" x14ac:dyDescent="0.3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44"/>
      <c r="I30" s="87">
        <f t="shared" si="6"/>
        <v>0</v>
      </c>
      <c r="J30" s="88">
        <f t="shared" si="7"/>
        <v>0</v>
      </c>
      <c r="K30" s="944"/>
    </row>
    <row r="31" spans="2:11" x14ac:dyDescent="0.3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44"/>
      <c r="I31" s="90">
        <f t="shared" si="6"/>
        <v>0</v>
      </c>
      <c r="J31" s="91">
        <f t="shared" si="7"/>
        <v>0</v>
      </c>
      <c r="K31" s="944"/>
    </row>
    <row r="32" spans="2:11" x14ac:dyDescent="0.3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44"/>
      <c r="I32" s="527">
        <f t="shared" si="6"/>
        <v>0</v>
      </c>
      <c r="J32" s="528">
        <f>IF(F32=0,0,I32/F32)</f>
        <v>0</v>
      </c>
      <c r="K32" s="944"/>
    </row>
    <row r="33" spans="2:11" ht="14.4" x14ac:dyDescent="0.3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45"/>
      <c r="I33" s="99">
        <f>SUM(I25:I32)</f>
        <v>0</v>
      </c>
      <c r="J33" s="100">
        <f t="shared" si="7"/>
        <v>0</v>
      </c>
      <c r="K33" s="945"/>
    </row>
  </sheetData>
  <sheetProtection sheet="1" objects="1" scenarios="1"/>
  <mergeCells count="18">
    <mergeCell ref="H25:H33"/>
    <mergeCell ref="K25:K33"/>
    <mergeCell ref="H5:H13"/>
    <mergeCell ref="K5:K13"/>
    <mergeCell ref="D15:K16"/>
    <mergeCell ref="B22:K22"/>
    <mergeCell ref="B23:H23"/>
    <mergeCell ref="I23:K2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96B97-932D-4CF6-BD3E-579D492BB05A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09375" defaultRowHeight="14.4" x14ac:dyDescent="0.3"/>
  <cols>
    <col min="1" max="1" width="2.88671875" style="362" customWidth="1"/>
    <col min="2" max="2" width="24.44140625" style="340" bestFit="1" customWidth="1"/>
    <col min="3" max="3" width="13.5546875" style="341" bestFit="1" customWidth="1"/>
    <col min="4" max="4" width="15.88671875" style="407" bestFit="1" customWidth="1"/>
    <col min="5" max="5" width="13.5546875" style="362" bestFit="1" customWidth="1"/>
    <col min="6" max="6" width="15.88671875" style="362" bestFit="1" customWidth="1"/>
    <col min="7" max="7" width="13.5546875" style="362" bestFit="1" customWidth="1"/>
    <col min="8" max="8" width="15.88671875" style="362" bestFit="1" customWidth="1"/>
    <col min="9" max="9" width="13.5546875" style="362" bestFit="1" customWidth="1"/>
    <col min="10" max="10" width="15.88671875" style="362" bestFit="1" customWidth="1"/>
    <col min="11" max="11" width="13.5546875" style="362" bestFit="1" customWidth="1"/>
    <col min="12" max="12" width="15.88671875" style="362" bestFit="1" customWidth="1"/>
    <col min="13" max="13" width="13.5546875" style="362" bestFit="1" customWidth="1"/>
    <col min="14" max="14" width="15.88671875" style="362" bestFit="1" customWidth="1"/>
    <col min="15" max="15" width="13.5546875" style="362" bestFit="1" customWidth="1"/>
    <col min="16" max="16" width="15.88671875" style="362" bestFit="1" customWidth="1"/>
    <col min="17" max="17" width="13.5546875" style="362" bestFit="1" customWidth="1"/>
    <col min="18" max="18" width="15.88671875" style="362" bestFit="1" customWidth="1"/>
    <col min="19" max="19" width="13.5546875" style="362" bestFit="1" customWidth="1"/>
    <col min="20" max="20" width="15.88671875" style="362" bestFit="1" customWidth="1"/>
    <col min="21" max="21" width="13.5546875" style="362" bestFit="1" customWidth="1"/>
    <col min="22" max="22" width="15.88671875" style="362" bestFit="1" customWidth="1"/>
    <col min="23" max="23" width="13.5546875" style="362" bestFit="1" customWidth="1"/>
    <col min="24" max="24" width="15.88671875" style="362" bestFit="1" customWidth="1"/>
    <col min="25" max="25" width="13.5546875" style="362" bestFit="1" customWidth="1"/>
    <col min="26" max="26" width="15.88671875" style="362" bestFit="1" customWidth="1"/>
    <col min="27" max="16384" width="9.109375" style="362"/>
  </cols>
  <sheetData>
    <row r="2" spans="2:30" ht="25.5" customHeight="1" x14ac:dyDescent="0.3">
      <c r="B2" s="954" t="s">
        <v>879</v>
      </c>
      <c r="C2" s="955"/>
      <c r="D2" s="955"/>
      <c r="E2" s="955"/>
      <c r="F2" s="956"/>
      <c r="G2" s="952" t="s">
        <v>869</v>
      </c>
      <c r="H2" s="953"/>
      <c r="I2" s="952" t="s">
        <v>870</v>
      </c>
      <c r="J2" s="953"/>
      <c r="K2" s="952" t="s">
        <v>871</v>
      </c>
      <c r="L2" s="953"/>
      <c r="M2" s="952" t="s">
        <v>872</v>
      </c>
      <c r="N2" s="953"/>
      <c r="O2" s="952" t="s">
        <v>873</v>
      </c>
      <c r="P2" s="953"/>
      <c r="Q2" s="952" t="s">
        <v>874</v>
      </c>
      <c r="R2" s="953"/>
      <c r="S2" s="952" t="s">
        <v>875</v>
      </c>
      <c r="T2" s="953"/>
      <c r="U2" s="952" t="s">
        <v>876</v>
      </c>
      <c r="V2" s="953"/>
      <c r="W2" s="952" t="s">
        <v>877</v>
      </c>
      <c r="X2" s="953"/>
      <c r="Y2" s="952" t="s">
        <v>672</v>
      </c>
      <c r="Z2" s="953"/>
      <c r="AA2" s="952" t="s">
        <v>673</v>
      </c>
      <c r="AB2" s="953"/>
      <c r="AC2" s="952" t="s">
        <v>674</v>
      </c>
      <c r="AD2" s="953"/>
    </row>
    <row r="3" spans="2:30" x14ac:dyDescent="0.3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3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3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3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3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3">
      <c r="B8" s="957" t="s">
        <v>31</v>
      </c>
      <c r="C8" s="958"/>
      <c r="D8" s="959"/>
      <c r="E8" s="421">
        <f>SUM(E4:E7)</f>
        <v>1.2002442002442002</v>
      </c>
      <c r="F8" s="421">
        <f>SUM(F4:F7)</f>
        <v>102.56410256410257</v>
      </c>
    </row>
    <row r="10" spans="2:30" x14ac:dyDescent="0.3">
      <c r="B10" s="419"/>
      <c r="C10" s="362"/>
      <c r="D10" s="362"/>
    </row>
    <row r="11" spans="2:30" x14ac:dyDescent="0.3">
      <c r="B11" s="341"/>
      <c r="C11" s="362"/>
      <c r="D11" s="362"/>
    </row>
    <row r="12" spans="2:30" x14ac:dyDescent="0.3">
      <c r="B12" s="420"/>
      <c r="C12" s="362"/>
      <c r="D12" s="362"/>
    </row>
    <row r="13" spans="2:30" x14ac:dyDescent="0.3">
      <c r="B13" s="420"/>
      <c r="C13" s="362"/>
      <c r="D13" s="362"/>
    </row>
    <row r="14" spans="2:30" x14ac:dyDescent="0.3">
      <c r="B14" s="420"/>
      <c r="C14" s="362"/>
      <c r="D14" s="362"/>
    </row>
    <row r="15" spans="2:30" x14ac:dyDescent="0.3">
      <c r="B15" s="420"/>
      <c r="C15" s="362"/>
      <c r="D15" s="362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6A1C8-9E70-4FA6-B6BC-A1078FCDAE5C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20.109375" style="468" bestFit="1" customWidth="1"/>
    <col min="12" max="17" width="28.5546875" style="468" customWidth="1"/>
    <col min="18" max="16384" width="9.109375" style="468"/>
  </cols>
  <sheetData>
    <row r="2" spans="2:17" ht="22.5" customHeight="1" x14ac:dyDescent="0.25">
      <c r="B2" s="516"/>
      <c r="C2" s="517"/>
      <c r="D2" s="924" t="s">
        <v>950</v>
      </c>
      <c r="E2" s="924"/>
      <c r="F2" s="924"/>
      <c r="G2" s="924"/>
      <c r="H2" s="924"/>
      <c r="I2" s="924"/>
      <c r="J2" s="924"/>
      <c r="K2" s="518"/>
      <c r="L2" s="506"/>
      <c r="M2" s="506"/>
      <c r="N2" s="506"/>
      <c r="O2" s="506"/>
      <c r="P2" s="506"/>
      <c r="Q2" s="506"/>
    </row>
    <row r="3" spans="2:17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969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28.8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5">
      <c r="B5" s="462">
        <v>1</v>
      </c>
      <c r="C5" s="963"/>
      <c r="D5" s="964"/>
      <c r="E5" s="964"/>
      <c r="F5" s="964"/>
      <c r="G5" s="964"/>
      <c r="H5" s="965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5">
      <c r="B6" s="462">
        <v>2</v>
      </c>
      <c r="C6" s="963"/>
      <c r="D6" s="964"/>
      <c r="E6" s="964"/>
      <c r="F6" s="964"/>
      <c r="G6" s="964"/>
      <c r="H6" s="965"/>
      <c r="I6" s="472"/>
      <c r="J6" s="472"/>
      <c r="K6" s="478">
        <f>IFERROR(SMALL(L6:Q6,1),0)</f>
        <v>0</v>
      </c>
      <c r="L6" s="473"/>
      <c r="M6" s="473"/>
      <c r="N6" s="473"/>
      <c r="O6" s="473"/>
      <c r="P6" s="473"/>
      <c r="Q6" s="473"/>
    </row>
    <row r="7" spans="2:17" x14ac:dyDescent="0.25">
      <c r="B7" s="462">
        <v>3</v>
      </c>
      <c r="C7" s="963"/>
      <c r="D7" s="964"/>
      <c r="E7" s="964"/>
      <c r="F7" s="964"/>
      <c r="G7" s="964"/>
      <c r="H7" s="965"/>
      <c r="I7" s="691"/>
      <c r="J7" s="691"/>
      <c r="K7" s="478">
        <f>IFERROR(SMALL(L7:Q7,1),0)</f>
        <v>0</v>
      </c>
      <c r="L7" s="692"/>
      <c r="M7" s="473"/>
      <c r="N7" s="473"/>
      <c r="O7" s="473"/>
      <c r="P7" s="473"/>
      <c r="Q7" s="473"/>
    </row>
    <row r="8" spans="2:17" x14ac:dyDescent="0.25">
      <c r="B8" s="462">
        <v>4</v>
      </c>
      <c r="C8" s="963"/>
      <c r="D8" s="964"/>
      <c r="E8" s="964"/>
      <c r="F8" s="964"/>
      <c r="G8" s="964"/>
      <c r="H8" s="965"/>
      <c r="I8" s="472"/>
      <c r="J8" s="472"/>
      <c r="K8" s="478">
        <f>IFERROR(SMALL(L8:Q8,1),0)</f>
        <v>0</v>
      </c>
      <c r="L8" s="473"/>
      <c r="M8" s="692"/>
      <c r="N8" s="473"/>
      <c r="O8" s="473"/>
      <c r="P8" s="473"/>
      <c r="Q8" s="473"/>
    </row>
    <row r="9" spans="2:17" x14ac:dyDescent="0.25">
      <c r="B9" s="462">
        <v>5</v>
      </c>
      <c r="C9" s="966"/>
      <c r="D9" s="966"/>
      <c r="E9" s="966"/>
      <c r="F9" s="966"/>
      <c r="G9" s="966"/>
      <c r="H9" s="967"/>
      <c r="I9" s="472"/>
      <c r="J9" s="472"/>
      <c r="K9" s="478">
        <f>IFERROR(SMALL(L9:Q9,1),0)</f>
        <v>0</v>
      </c>
      <c r="L9" s="473"/>
      <c r="M9" s="473"/>
      <c r="N9" s="473"/>
      <c r="O9" s="473"/>
      <c r="P9" s="473"/>
      <c r="Q9" s="473"/>
    </row>
    <row r="10" spans="2:17" ht="15" customHeight="1" x14ac:dyDescent="0.25">
      <c r="B10" s="474"/>
      <c r="C10" s="973" t="s">
        <v>926</v>
      </c>
      <c r="D10" s="973"/>
      <c r="E10" s="973"/>
      <c r="F10" s="973"/>
      <c r="G10" s="973"/>
      <c r="H10" s="973"/>
      <c r="I10" s="973"/>
      <c r="J10" s="973"/>
      <c r="K10" s="973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5">
      <c r="B11" s="960" t="s">
        <v>916</v>
      </c>
      <c r="C11" s="961"/>
      <c r="D11" s="961"/>
      <c r="E11" s="961"/>
      <c r="F11" s="961"/>
      <c r="G11" s="961"/>
      <c r="H11" s="961"/>
      <c r="I11" s="961"/>
      <c r="J11" s="961"/>
      <c r="K11" s="962"/>
      <c r="L11" s="493"/>
      <c r="M11" s="493"/>
      <c r="N11" s="493"/>
      <c r="O11" s="493"/>
      <c r="P11" s="493"/>
      <c r="Q11" s="493"/>
    </row>
    <row r="12" spans="2:17" ht="15" customHeight="1" x14ac:dyDescent="0.25">
      <c r="B12" s="960" t="s">
        <v>917</v>
      </c>
      <c r="C12" s="961"/>
      <c r="D12" s="961"/>
      <c r="E12" s="961"/>
      <c r="F12" s="961"/>
      <c r="G12" s="961"/>
      <c r="H12" s="961"/>
      <c r="I12" s="961"/>
      <c r="J12" s="961"/>
      <c r="K12" s="962"/>
      <c r="L12" s="494"/>
      <c r="M12" s="494"/>
      <c r="N12" s="494"/>
      <c r="O12" s="494"/>
      <c r="P12" s="494"/>
      <c r="Q12" s="494"/>
    </row>
    <row r="13" spans="2:17" ht="15" customHeight="1" x14ac:dyDescent="0.25">
      <c r="B13" s="960" t="s">
        <v>918</v>
      </c>
      <c r="C13" s="961"/>
      <c r="D13" s="961"/>
      <c r="E13" s="961"/>
      <c r="F13" s="961"/>
      <c r="G13" s="961"/>
      <c r="H13" s="961"/>
      <c r="I13" s="961"/>
      <c r="J13" s="961"/>
      <c r="K13" s="962"/>
      <c r="L13" s="495"/>
      <c r="M13" s="495"/>
      <c r="N13" s="495"/>
      <c r="O13" s="495"/>
      <c r="P13" s="495"/>
      <c r="Q13" s="495"/>
    </row>
    <row r="14" spans="2:17" ht="15" customHeight="1" x14ac:dyDescent="0.25">
      <c r="B14" s="960" t="s">
        <v>919</v>
      </c>
      <c r="C14" s="961"/>
      <c r="D14" s="961"/>
      <c r="E14" s="961"/>
      <c r="F14" s="961"/>
      <c r="G14" s="961"/>
      <c r="H14" s="961"/>
      <c r="I14" s="961"/>
      <c r="J14" s="961"/>
      <c r="K14" s="962"/>
      <c r="L14" s="495"/>
      <c r="M14" s="495"/>
      <c r="N14" s="495"/>
      <c r="O14" s="495"/>
      <c r="P14" s="495"/>
      <c r="Q14" s="495"/>
    </row>
    <row r="15" spans="2:17" ht="15" customHeight="1" x14ac:dyDescent="0.25">
      <c r="B15" s="960" t="s">
        <v>920</v>
      </c>
      <c r="C15" s="961"/>
      <c r="D15" s="961"/>
      <c r="E15" s="961"/>
      <c r="F15" s="961"/>
      <c r="G15" s="961"/>
      <c r="H15" s="961"/>
      <c r="I15" s="961"/>
      <c r="J15" s="961"/>
      <c r="K15" s="962"/>
      <c r="L15" s="493"/>
      <c r="M15" s="493"/>
      <c r="N15" s="493"/>
      <c r="O15" s="493"/>
      <c r="P15" s="493"/>
      <c r="Q15" s="493"/>
    </row>
    <row r="16" spans="2:17" ht="14.4" x14ac:dyDescent="0.25">
      <c r="B16" s="960" t="s">
        <v>921</v>
      </c>
      <c r="C16" s="961"/>
      <c r="D16" s="961"/>
      <c r="E16" s="961"/>
      <c r="F16" s="961"/>
      <c r="G16" s="961"/>
      <c r="H16" s="961"/>
      <c r="I16" s="961"/>
      <c r="J16" s="961"/>
      <c r="K16" s="962"/>
      <c r="L16" s="496"/>
      <c r="M16" s="496"/>
      <c r="N16" s="496"/>
      <c r="O16" s="496"/>
      <c r="P16" s="496"/>
      <c r="Q16" s="496"/>
    </row>
    <row r="17" spans="2:17" ht="14.4" x14ac:dyDescent="0.25">
      <c r="B17" s="960" t="s">
        <v>922</v>
      </c>
      <c r="C17" s="961"/>
      <c r="D17" s="961"/>
      <c r="E17" s="961"/>
      <c r="F17" s="961"/>
      <c r="G17" s="961"/>
      <c r="H17" s="961"/>
      <c r="I17" s="961"/>
      <c r="J17" s="961"/>
      <c r="K17" s="962"/>
      <c r="L17" s="497"/>
      <c r="M17" s="497"/>
      <c r="N17" s="497"/>
      <c r="O17" s="497"/>
      <c r="P17" s="497"/>
      <c r="Q17" s="497"/>
    </row>
    <row r="18" spans="2:17" ht="15" customHeight="1" x14ac:dyDescent="0.25">
      <c r="B18" s="974" t="s">
        <v>923</v>
      </c>
      <c r="C18" s="975"/>
      <c r="D18" s="975"/>
      <c r="E18" s="975"/>
      <c r="F18" s="975"/>
      <c r="G18" s="975"/>
      <c r="H18" s="975"/>
      <c r="I18" s="975"/>
      <c r="J18" s="975"/>
      <c r="K18" s="976"/>
      <c r="L18" s="977" t="s">
        <v>913</v>
      </c>
      <c r="M18" s="978"/>
      <c r="N18" s="978"/>
      <c r="O18" s="978"/>
      <c r="P18" s="978"/>
      <c r="Q18" s="979"/>
    </row>
  </sheetData>
  <sheetProtection password="C9A4" sheet="1" objects="1" scenarios="1"/>
  <mergeCells count="18"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5:K15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EC2F-3F47-4EA9-BF67-87FBBD134A63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13.5546875" style="468" bestFit="1" customWidth="1"/>
    <col min="12" max="13" width="15.5546875" style="468" customWidth="1"/>
    <col min="14" max="15" width="14.5546875" style="468" customWidth="1"/>
    <col min="16" max="16384" width="9.109375" style="468"/>
  </cols>
  <sheetData>
    <row r="2" spans="2:15" ht="22.5" customHeight="1" x14ac:dyDescent="0.25">
      <c r="B2" s="923" t="s">
        <v>953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511"/>
      <c r="N2" s="511"/>
      <c r="O2" s="511"/>
    </row>
    <row r="3" spans="2:15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969"/>
      <c r="L3" s="982"/>
      <c r="M3" s="968" t="s">
        <v>213</v>
      </c>
      <c r="N3" s="969"/>
      <c r="O3" s="982"/>
    </row>
    <row r="4" spans="2:15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5">
      <c r="B5" s="462">
        <v>1</v>
      </c>
      <c r="C5" s="983" t="str">
        <f>IF(ISBLANK('Diagnóstico (ORÇ)'!C5:H5)," ",'Diagnóstico (ORÇ)'!C5:H5)</f>
        <v xml:space="preserve"> </v>
      </c>
      <c r="D5" s="984"/>
      <c r="E5" s="984"/>
      <c r="F5" s="984"/>
      <c r="G5" s="984"/>
      <c r="H5" s="98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>L5-N5-O5</f>
        <v>0</v>
      </c>
      <c r="N5" s="473"/>
      <c r="O5" s="473"/>
    </row>
    <row r="6" spans="2:15" x14ac:dyDescent="0.25">
      <c r="B6" s="462">
        <v>2</v>
      </c>
      <c r="C6" s="983" t="str">
        <f>IF(ISBLANK('Diagnóstico (ORÇ)'!C6:H6)," ",'Diagnóstico (ORÇ)'!C6:H6)</f>
        <v xml:space="preserve"> </v>
      </c>
      <c r="D6" s="984"/>
      <c r="E6" s="984"/>
      <c r="F6" s="984"/>
      <c r="G6" s="984"/>
      <c r="H6" s="98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>I6*K6*J6</f>
        <v>0</v>
      </c>
      <c r="M6" s="463">
        <f>L6-N6-O6</f>
        <v>0</v>
      </c>
      <c r="N6" s="692"/>
      <c r="O6" s="692"/>
    </row>
    <row r="7" spans="2:15" x14ac:dyDescent="0.25">
      <c r="B7" s="462">
        <v>3</v>
      </c>
      <c r="C7" s="983" t="str">
        <f>IF(ISBLANK('Diagnóstico (ORÇ)'!C7:H7)," ",'Diagnóstico (ORÇ)'!C7:H7)</f>
        <v xml:space="preserve"> </v>
      </c>
      <c r="D7" s="984"/>
      <c r="E7" s="984"/>
      <c r="F7" s="984"/>
      <c r="G7" s="984"/>
      <c r="H7" s="98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>I7*K7*J7</f>
        <v>0</v>
      </c>
      <c r="M7" s="463">
        <f>L7-N7-O7</f>
        <v>0</v>
      </c>
      <c r="N7" s="473"/>
      <c r="O7" s="473"/>
    </row>
    <row r="8" spans="2:15" x14ac:dyDescent="0.25">
      <c r="B8" s="462">
        <v>4</v>
      </c>
      <c r="C8" s="983" t="str">
        <f>IF(ISBLANK('Diagnóstico (ORÇ)'!C8:H8)," ",'Diagnóstico (ORÇ)'!C8:H8)</f>
        <v xml:space="preserve"> </v>
      </c>
      <c r="D8" s="984"/>
      <c r="E8" s="984"/>
      <c r="F8" s="984"/>
      <c r="G8" s="984"/>
      <c r="H8" s="98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>I8*K8*J8</f>
        <v>0</v>
      </c>
      <c r="M8" s="463">
        <f>L8-N8-O8</f>
        <v>0</v>
      </c>
      <c r="N8" s="473"/>
      <c r="O8" s="473"/>
    </row>
    <row r="9" spans="2:15" x14ac:dyDescent="0.25">
      <c r="B9" s="462">
        <v>5</v>
      </c>
      <c r="C9" s="983" t="str">
        <f>IF(ISBLANK('Diagnóstico (ORÇ)'!C9:H9)," ",'Diagnóstico (ORÇ)'!C9:H9)</f>
        <v xml:space="preserve"> </v>
      </c>
      <c r="D9" s="984"/>
      <c r="E9" s="984"/>
      <c r="F9" s="984"/>
      <c r="G9" s="984"/>
      <c r="H9" s="98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>I9*K9*J9</f>
        <v>0</v>
      </c>
      <c r="M9" s="463">
        <f>L9-N9-O9</f>
        <v>0</v>
      </c>
      <c r="N9" s="473"/>
      <c r="O9" s="473"/>
    </row>
    <row r="10" spans="2:15" ht="15" customHeight="1" x14ac:dyDescent="0.25">
      <c r="B10" s="989" t="s">
        <v>954</v>
      </c>
      <c r="C10" s="990"/>
      <c r="D10" s="990"/>
      <c r="E10" s="990"/>
      <c r="F10" s="990"/>
      <c r="G10" s="990"/>
      <c r="H10" s="990"/>
      <c r="I10" s="990"/>
      <c r="J10" s="990"/>
      <c r="K10" s="991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5">
      <c r="B11" s="968" t="s">
        <v>908</v>
      </c>
      <c r="C11" s="969"/>
      <c r="D11" s="969"/>
      <c r="E11" s="969"/>
      <c r="F11" s="969"/>
      <c r="G11" s="969"/>
      <c r="H11" s="969"/>
      <c r="I11" s="969"/>
      <c r="J11" s="969"/>
      <c r="K11" s="969"/>
      <c r="L11" s="982"/>
      <c r="M11" s="968" t="s">
        <v>213</v>
      </c>
      <c r="N11" s="969"/>
      <c r="O11" s="982"/>
    </row>
    <row r="12" spans="2:15" ht="15" customHeight="1" x14ac:dyDescent="0.3">
      <c r="B12" s="992" t="s">
        <v>910</v>
      </c>
      <c r="C12" s="993"/>
      <c r="D12" s="993"/>
      <c r="E12" s="993"/>
      <c r="F12" s="993"/>
      <c r="G12" s="993"/>
      <c r="H12" s="993"/>
      <c r="I12" s="993"/>
      <c r="J12" s="993"/>
      <c r="K12" s="994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4.4" x14ac:dyDescent="0.3">
      <c r="B13" s="465"/>
      <c r="C13" s="980" t="s">
        <v>61</v>
      </c>
      <c r="D13" s="980"/>
      <c r="E13" s="980"/>
      <c r="F13" s="980"/>
      <c r="G13" s="980"/>
      <c r="H13" s="980"/>
      <c r="I13" s="980"/>
      <c r="J13" s="980"/>
      <c r="K13" s="981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4.4" x14ac:dyDescent="0.3">
      <c r="B14" s="465"/>
      <c r="C14" s="980" t="s">
        <v>202</v>
      </c>
      <c r="D14" s="980"/>
      <c r="E14" s="980"/>
      <c r="F14" s="980"/>
      <c r="G14" s="980"/>
      <c r="H14" s="980"/>
      <c r="I14" s="980"/>
      <c r="J14" s="980"/>
      <c r="K14" s="981"/>
      <c r="L14" s="466">
        <f t="shared" ref="L14:L20" si="0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4.4" x14ac:dyDescent="0.3">
      <c r="B15" s="465"/>
      <c r="C15" s="980" t="s">
        <v>41</v>
      </c>
      <c r="D15" s="980"/>
      <c r="E15" s="980"/>
      <c r="F15" s="980"/>
      <c r="G15" s="980"/>
      <c r="H15" s="980"/>
      <c r="I15" s="980"/>
      <c r="J15" s="980"/>
      <c r="K15" s="981"/>
      <c r="L15" s="466">
        <f t="shared" si="0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4.4" x14ac:dyDescent="0.3">
      <c r="B16" s="465"/>
      <c r="C16" s="980" t="s">
        <v>221</v>
      </c>
      <c r="D16" s="980"/>
      <c r="E16" s="980"/>
      <c r="F16" s="980"/>
      <c r="G16" s="980"/>
      <c r="H16" s="980"/>
      <c r="I16" s="980"/>
      <c r="J16" s="980"/>
      <c r="K16" s="981"/>
      <c r="L16" s="466">
        <f t="shared" si="0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4.4" x14ac:dyDescent="0.3">
      <c r="B17" s="465"/>
      <c r="C17" s="980" t="s">
        <v>204</v>
      </c>
      <c r="D17" s="980"/>
      <c r="E17" s="980"/>
      <c r="F17" s="980"/>
      <c r="G17" s="980"/>
      <c r="H17" s="980"/>
      <c r="I17" s="980"/>
      <c r="J17" s="980"/>
      <c r="K17" s="981"/>
      <c r="L17" s="466">
        <f t="shared" si="0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4.4" x14ac:dyDescent="0.3">
      <c r="B18" s="465"/>
      <c r="C18" s="980" t="s">
        <v>135</v>
      </c>
      <c r="D18" s="980"/>
      <c r="E18" s="980"/>
      <c r="F18" s="980"/>
      <c r="G18" s="980"/>
      <c r="H18" s="980"/>
      <c r="I18" s="980"/>
      <c r="J18" s="980"/>
      <c r="K18" s="981"/>
      <c r="L18" s="466">
        <f t="shared" si="0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4.4" x14ac:dyDescent="0.3">
      <c r="B19" s="465"/>
      <c r="C19" s="980" t="s">
        <v>134</v>
      </c>
      <c r="D19" s="980"/>
      <c r="E19" s="980"/>
      <c r="F19" s="980"/>
      <c r="G19" s="980"/>
      <c r="H19" s="980"/>
      <c r="I19" s="980"/>
      <c r="J19" s="980"/>
      <c r="K19" s="981"/>
      <c r="L19" s="466">
        <f t="shared" si="0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4.4" x14ac:dyDescent="0.3">
      <c r="B20" s="465"/>
      <c r="C20" s="980" t="s">
        <v>993</v>
      </c>
      <c r="D20" s="980"/>
      <c r="E20" s="980"/>
      <c r="F20" s="980"/>
      <c r="G20" s="980"/>
      <c r="H20" s="980"/>
      <c r="I20" s="980"/>
      <c r="J20" s="980"/>
      <c r="K20" s="981"/>
      <c r="L20" s="466">
        <f t="shared" si="0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4.4" x14ac:dyDescent="0.3">
      <c r="B21" s="986" t="s">
        <v>954</v>
      </c>
      <c r="C21" s="987"/>
      <c r="D21" s="987"/>
      <c r="E21" s="987"/>
      <c r="F21" s="987"/>
      <c r="G21" s="987"/>
      <c r="H21" s="987"/>
      <c r="I21" s="987"/>
      <c r="J21" s="987"/>
      <c r="K21" s="988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sheet="1" objects="1" scenarios="1"/>
  <mergeCells count="22"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B68D7-B0D1-403E-8295-A9AA3EA73559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3" t="s">
        <v>911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995"/>
      <c r="D5" s="966"/>
      <c r="E5" s="966"/>
      <c r="F5" s="966"/>
      <c r="G5" s="966"/>
      <c r="H5" s="96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66"/>
      <c r="D6" s="966"/>
      <c r="E6" s="966"/>
      <c r="F6" s="966"/>
      <c r="G6" s="966"/>
      <c r="H6" s="967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66"/>
      <c r="D7" s="966"/>
      <c r="E7" s="966"/>
      <c r="F7" s="966"/>
      <c r="G7" s="966"/>
      <c r="H7" s="967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66"/>
      <c r="D8" s="966"/>
      <c r="E8" s="966"/>
      <c r="F8" s="966"/>
      <c r="G8" s="966"/>
      <c r="H8" s="967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5">
      <c r="B9" s="462">
        <v>5</v>
      </c>
      <c r="C9" s="966"/>
      <c r="D9" s="966"/>
      <c r="E9" s="966"/>
      <c r="F9" s="966"/>
      <c r="G9" s="966"/>
      <c r="H9" s="96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66"/>
      <c r="D10" s="966"/>
      <c r="E10" s="966"/>
      <c r="F10" s="966"/>
      <c r="G10" s="966"/>
      <c r="H10" s="967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5">
      <c r="B11" s="462">
        <v>7</v>
      </c>
      <c r="C11" s="966"/>
      <c r="D11" s="966"/>
      <c r="E11" s="966"/>
      <c r="F11" s="966"/>
      <c r="G11" s="966"/>
      <c r="H11" s="96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66"/>
      <c r="D12" s="966"/>
      <c r="E12" s="966"/>
      <c r="F12" s="966"/>
      <c r="G12" s="966"/>
      <c r="H12" s="96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66"/>
      <c r="D13" s="966"/>
      <c r="E13" s="966"/>
      <c r="F13" s="966"/>
      <c r="G13" s="966"/>
      <c r="H13" s="96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3" t="s">
        <v>926</v>
      </c>
      <c r="D15" s="973"/>
      <c r="E15" s="973"/>
      <c r="F15" s="973"/>
      <c r="G15" s="973"/>
      <c r="H15" s="973"/>
      <c r="I15" s="973"/>
      <c r="J15" s="973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5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5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5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5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693"/>
    </row>
    <row r="21" spans="2:16" ht="14.4" x14ac:dyDescent="0.25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4.4" x14ac:dyDescent="0.25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5">
      <c r="B23" s="974" t="s">
        <v>923</v>
      </c>
      <c r="C23" s="975"/>
      <c r="D23" s="975"/>
      <c r="E23" s="975"/>
      <c r="F23" s="975"/>
      <c r="G23" s="975"/>
      <c r="H23" s="975"/>
      <c r="I23" s="975"/>
      <c r="J23" s="976"/>
      <c r="K23" s="977" t="s">
        <v>913</v>
      </c>
      <c r="L23" s="978"/>
      <c r="M23" s="978"/>
      <c r="N23" s="978"/>
      <c r="O23" s="978"/>
      <c r="P23" s="979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  <mergeCell ref="C13:H13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8658022-92E5-4B60-866A-42AAF86B2736}">
  <ds:schemaRefs>
    <ds:schemaRef ds:uri="http://schemas.microsoft.com/office/2006/documentManagement/types"/>
    <ds:schemaRef ds:uri="http://purl.org/dc/terms/"/>
    <ds:schemaRef ds:uri="http://purl.org/dc/elements/1.1/"/>
    <ds:schemaRef ds:uri="473b7e29-b16a-4e22-9ddd-9cf50497d5a6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2025-10-03T17:47:50Z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