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8_{1C433712-99D5-4519-A78E-7E5E26C5AC66}" xr6:coauthVersionLast="47" xr6:coauthVersionMax="47" xr10:uidLastSave="{00000000-0000-0000-0000-000000000000}"/>
  <workbookProtection lockStructure="1"/>
  <bookViews>
    <workbookView xWindow="-120" yWindow="-120" windowWidth="29040" windowHeight="15720" tabRatio="936" xr2:uid="{07797CAB-523C-43A3-A685-5B49945FB79B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AW243" i="35"/>
  <c r="AX243" i="35"/>
  <c r="W131" i="35"/>
  <c r="W132" i="35" s="1"/>
  <c r="V131" i="35"/>
  <c r="V132" i="35" s="1"/>
  <c r="W128" i="35"/>
  <c r="W127" i="35"/>
  <c r="X126" i="35"/>
  <c r="W126" i="35"/>
  <c r="V128" i="35"/>
  <c r="V126" i="35"/>
  <c r="V127" i="35"/>
  <c r="C21" i="33"/>
  <c r="AX242" i="35"/>
  <c r="Y131" i="35" s="1"/>
  <c r="Y132" i="35" s="1"/>
  <c r="AW242" i="35"/>
  <c r="X131" i="35" s="1"/>
  <c r="X132" i="35" s="1"/>
  <c r="AX241" i="35"/>
  <c r="AW241" i="35"/>
  <c r="AX240" i="35"/>
  <c r="AW240" i="35"/>
  <c r="AX239" i="35"/>
  <c r="AW239" i="35"/>
  <c r="AX238" i="35"/>
  <c r="Y128" i="35" s="1"/>
  <c r="AW238" i="35"/>
  <c r="X127" i="35"/>
  <c r="AX237" i="35"/>
  <c r="AW237" i="35"/>
  <c r="AX236" i="35"/>
  <c r="AW236" i="35"/>
  <c r="AX235" i="35"/>
  <c r="Y126" i="35" s="1"/>
  <c r="AW235" i="35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X228" i="35"/>
  <c r="AW228" i="35"/>
  <c r="AX227" i="35"/>
  <c r="AW227" i="35"/>
  <c r="AM227" i="35"/>
  <c r="AX226" i="35"/>
  <c r="AW226" i="35"/>
  <c r="AM226" i="35"/>
  <c r="AM230" i="35"/>
  <c r="AX225" i="35"/>
  <c r="AW225" i="35"/>
  <c r="AM225" i="35"/>
  <c r="AM229" i="35" s="1"/>
  <c r="AX224" i="35"/>
  <c r="AW224" i="35"/>
  <c r="AM224" i="35"/>
  <c r="AM228" i="35" s="1"/>
  <c r="AL224" i="35"/>
  <c r="AL225" i="35" s="1"/>
  <c r="AL226" i="35" s="1"/>
  <c r="AL227" i="35" s="1"/>
  <c r="AX223" i="35"/>
  <c r="AW223" i="35"/>
  <c r="AB123" i="35"/>
  <c r="AB124" i="35"/>
  <c r="AB125" i="35" s="1"/>
  <c r="AB126" i="35" s="1"/>
  <c r="AB127" i="35" s="1"/>
  <c r="AB128" i="35" s="1"/>
  <c r="AB129" i="35" s="1"/>
  <c r="AB130" i="35" s="1"/>
  <c r="AB131" i="35" s="1"/>
  <c r="AB132" i="35" s="1"/>
  <c r="W120" i="35"/>
  <c r="V120" i="35"/>
  <c r="W116" i="35"/>
  <c r="V116" i="35"/>
  <c r="W115" i="35"/>
  <c r="V115" i="35"/>
  <c r="AC29" i="78"/>
  <c r="AC28" i="78"/>
  <c r="AC26" i="78"/>
  <c r="AC23" i="78"/>
  <c r="AC24" i="78"/>
  <c r="AC25" i="78"/>
  <c r="AC19" i="78"/>
  <c r="AC20" i="78"/>
  <c r="AC21" i="78"/>
  <c r="AC22" i="78"/>
  <c r="AC14" i="78"/>
  <c r="AC15" i="78"/>
  <c r="AC16" i="78"/>
  <c r="AC17" i="78"/>
  <c r="AC18" i="78"/>
  <c r="AC9" i="78"/>
  <c r="AC10" i="78"/>
  <c r="AC11" i="78"/>
  <c r="AC12" i="78"/>
  <c r="AC13" i="78"/>
  <c r="AC5" i="78"/>
  <c r="AC6" i="78"/>
  <c r="AC7" i="78"/>
  <c r="AC8" i="78"/>
  <c r="AC4" i="78"/>
  <c r="W103" i="35"/>
  <c r="V103" i="35"/>
  <c r="V105" i="35"/>
  <c r="V106" i="35"/>
  <c r="AV201" i="35"/>
  <c r="AU201" i="35"/>
  <c r="AX201" i="35" s="1"/>
  <c r="AT201" i="35"/>
  <c r="AS201" i="35"/>
  <c r="AW201" i="35" s="1"/>
  <c r="V109" i="35"/>
  <c r="W101" i="35"/>
  <c r="V101" i="35"/>
  <c r="J52" i="35"/>
  <c r="J48" i="35"/>
  <c r="J50" i="35"/>
  <c r="I49" i="35"/>
  <c r="I52" i="35"/>
  <c r="I53" i="35" s="1"/>
  <c r="W105" i="35"/>
  <c r="V94" i="35"/>
  <c r="W109" i="35"/>
  <c r="W106" i="35"/>
  <c r="V104" i="35"/>
  <c r="W104" i="35"/>
  <c r="W102" i="35"/>
  <c r="V102" i="35"/>
  <c r="AX175" i="35"/>
  <c r="Y94" i="35" s="1"/>
  <c r="AX172" i="35"/>
  <c r="AX170" i="35"/>
  <c r="Y91" i="35" s="1"/>
  <c r="Y127" i="35"/>
  <c r="X128" i="35"/>
  <c r="W98" i="35"/>
  <c r="V98" i="35"/>
  <c r="W94" i="35"/>
  <c r="Y93" i="35"/>
  <c r="W93" i="35"/>
  <c r="V93" i="35"/>
  <c r="W91" i="35"/>
  <c r="V91" i="35"/>
  <c r="W87" i="35"/>
  <c r="V87" i="35"/>
  <c r="AT159" i="35"/>
  <c r="AU159" i="35"/>
  <c r="AX159" i="35" s="1"/>
  <c r="AV159" i="35"/>
  <c r="AS159" i="35"/>
  <c r="AW159" i="35" s="1"/>
  <c r="W82" i="35"/>
  <c r="V82" i="35"/>
  <c r="AB31" i="78"/>
  <c r="AA31" i="78"/>
  <c r="AA32" i="78" s="1"/>
  <c r="Z31" i="78"/>
  <c r="Y31" i="78"/>
  <c r="X31" i="78"/>
  <c r="X32" i="78" s="1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K32" i="78" s="1"/>
  <c r="J31" i="78"/>
  <c r="I31" i="78"/>
  <c r="I32" i="78" s="1"/>
  <c r="H31" i="78"/>
  <c r="G31" i="78"/>
  <c r="F31" i="78"/>
  <c r="E31" i="78"/>
  <c r="E34" i="78" s="1"/>
  <c r="F34" i="78" s="1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AB30" i="78"/>
  <c r="AA30" i="78"/>
  <c r="Z30" i="78"/>
  <c r="Z32" i="78"/>
  <c r="Y30" i="78"/>
  <c r="X30" i="78"/>
  <c r="W30" i="78"/>
  <c r="W32" i="78" s="1"/>
  <c r="V30" i="78"/>
  <c r="U30" i="78"/>
  <c r="T30" i="78"/>
  <c r="T32" i="78" s="1"/>
  <c r="S30" i="78"/>
  <c r="S32" i="78" s="1"/>
  <c r="R30" i="78"/>
  <c r="R32" i="78" s="1"/>
  <c r="Q30" i="78"/>
  <c r="Q32" i="78" s="1"/>
  <c r="P30" i="78"/>
  <c r="P32" i="78"/>
  <c r="O30" i="78"/>
  <c r="O32" i="78" s="1"/>
  <c r="N30" i="78"/>
  <c r="N32" i="78"/>
  <c r="M30" i="78"/>
  <c r="M32" i="78" s="1"/>
  <c r="L30" i="78"/>
  <c r="L32" i="78" s="1"/>
  <c r="K30" i="78"/>
  <c r="J30" i="78"/>
  <c r="J32" i="78" s="1"/>
  <c r="I30" i="78"/>
  <c r="H30" i="78"/>
  <c r="H32" i="78" s="1"/>
  <c r="G30" i="78"/>
  <c r="G32" i="78" s="1"/>
  <c r="F30" i="78"/>
  <c r="F32" i="78" s="1"/>
  <c r="E30" i="78"/>
  <c r="E33" i="78" s="1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/>
  <c r="B20" i="77" s="1"/>
  <c r="B22" i="77" s="1"/>
  <c r="B24" i="77" s="1"/>
  <c r="B26" i="77" s="1"/>
  <c r="B28" i="77" s="1"/>
  <c r="V32" i="78"/>
  <c r="AB32" i="78"/>
  <c r="E32" i="78"/>
  <c r="Y32" i="78"/>
  <c r="AC31" i="78"/>
  <c r="AV138" i="35"/>
  <c r="AU138" i="35"/>
  <c r="AT138" i="35"/>
  <c r="AW138" i="35" s="1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/>
  <c r="AQ130" i="35"/>
  <c r="V71" i="35" s="1"/>
  <c r="AX138" i="35"/>
  <c r="AX117" i="35"/>
  <c r="AW117" i="35"/>
  <c r="V62" i="35"/>
  <c r="W62" i="35"/>
  <c r="V63" i="35"/>
  <c r="W63" i="35"/>
  <c r="V64" i="35"/>
  <c r="W64" i="35"/>
  <c r="V65" i="35"/>
  <c r="V66" i="35" s="1"/>
  <c r="W65" i="35"/>
  <c r="W66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/>
  <c r="AB60" i="35" s="1"/>
  <c r="AB61" i="35" s="1"/>
  <c r="AB62" i="35" s="1"/>
  <c r="AB63" i="35" s="1"/>
  <c r="AB64" i="35" s="1"/>
  <c r="AB65" i="35" s="1"/>
  <c r="AB66" i="35" s="1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J335" i="37"/>
  <c r="I335" i="37"/>
  <c r="I17" i="50"/>
  <c r="I18" i="50"/>
  <c r="I19" i="50"/>
  <c r="I20" i="50"/>
  <c r="I21" i="50"/>
  <c r="I22" i="50"/>
  <c r="I23" i="50"/>
  <c r="J53" i="35"/>
  <c r="J51" i="35"/>
  <c r="W30" i="35"/>
  <c r="W31" i="35"/>
  <c r="V31" i="35"/>
  <c r="V30" i="35"/>
  <c r="V29" i="35"/>
  <c r="K6" i="65"/>
  <c r="J17" i="67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/>
  <c r="V15" i="35"/>
  <c r="F52" i="35"/>
  <c r="F51" i="35"/>
  <c r="AX15" i="35"/>
  <c r="AW15" i="35"/>
  <c r="D5" i="4"/>
  <c r="AW19" i="35"/>
  <c r="AX25" i="35"/>
  <c r="Y16" i="35"/>
  <c r="AW25" i="35"/>
  <c r="X16" i="35" s="1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G33" i="55" s="1"/>
  <c r="H31" i="55"/>
  <c r="H33" i="55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M451" i="37" s="1"/>
  <c r="N451" i="37" s="1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M446" i="37" s="1"/>
  <c r="I446" i="37"/>
  <c r="C446" i="37"/>
  <c r="P466" i="37"/>
  <c r="N79" i="74"/>
  <c r="O466" i="37"/>
  <c r="M79" i="74"/>
  <c r="O444" i="37"/>
  <c r="L444" i="61"/>
  <c r="L465" i="37"/>
  <c r="K444" i="61"/>
  <c r="K465" i="37" s="1"/>
  <c r="L443" i="61"/>
  <c r="L464" i="37" s="1"/>
  <c r="K443" i="61"/>
  <c r="K464" i="37" s="1"/>
  <c r="M464" i="37" s="1"/>
  <c r="L442" i="61"/>
  <c r="L463" i="37" s="1"/>
  <c r="K442" i="61"/>
  <c r="K463" i="37" s="1"/>
  <c r="L441" i="61"/>
  <c r="L462" i="37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/>
  <c r="K438" i="61"/>
  <c r="K459" i="37" s="1"/>
  <c r="M459" i="37" s="1"/>
  <c r="N459" i="37" s="1"/>
  <c r="L437" i="61"/>
  <c r="L458" i="37" s="1"/>
  <c r="M458" i="37" s="1"/>
  <c r="K437" i="61"/>
  <c r="K458" i="37" s="1"/>
  <c r="L436" i="61"/>
  <c r="L457" i="37" s="1"/>
  <c r="K436" i="61"/>
  <c r="K457" i="37" s="1"/>
  <c r="L435" i="61"/>
  <c r="L456" i="37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/>
  <c r="M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/>
  <c r="M447" i="37" s="1"/>
  <c r="N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G45" i="75" s="1"/>
  <c r="K7" i="39" s="1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K27" i="75" s="1"/>
  <c r="L20" i="75"/>
  <c r="M20" i="75"/>
  <c r="N20" i="75"/>
  <c r="N27" i="75" s="1"/>
  <c r="O20" i="75"/>
  <c r="P20" i="75"/>
  <c r="Q20" i="75"/>
  <c r="R20" i="75"/>
  <c r="S20" i="75"/>
  <c r="T20" i="75"/>
  <c r="U20" i="75"/>
  <c r="V20" i="75"/>
  <c r="W20" i="75"/>
  <c r="W27" i="75" s="1"/>
  <c r="X20" i="75"/>
  <c r="Y20" i="75"/>
  <c r="Z20" i="75"/>
  <c r="Z27" i="75" s="1"/>
  <c r="AA20" i="75"/>
  <c r="I23" i="75"/>
  <c r="J23" i="75"/>
  <c r="K23" i="75"/>
  <c r="L23" i="75"/>
  <c r="M23" i="75"/>
  <c r="N23" i="75"/>
  <c r="O23" i="75"/>
  <c r="P23" i="75"/>
  <c r="P27" i="75" s="1"/>
  <c r="Q23" i="75"/>
  <c r="R23" i="75"/>
  <c r="S23" i="75"/>
  <c r="T23" i="75"/>
  <c r="U23" i="75"/>
  <c r="V23" i="75"/>
  <c r="W23" i="75"/>
  <c r="X23" i="75"/>
  <c r="Y23" i="75"/>
  <c r="Z23" i="75"/>
  <c r="AA23" i="75"/>
  <c r="I25" i="75"/>
  <c r="I27" i="75" s="1"/>
  <c r="J25" i="75"/>
  <c r="K25" i="75"/>
  <c r="L25" i="75"/>
  <c r="L27" i="75" s="1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N26" i="75"/>
  <c r="N41" i="75" s="1"/>
  <c r="O26" i="75"/>
  <c r="O41" i="75" s="1"/>
  <c r="P26" i="75"/>
  <c r="P41" i="75" s="1"/>
  <c r="Q26" i="75"/>
  <c r="Q41" i="75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/>
  <c r="Y36" i="75"/>
  <c r="Y38" i="75" s="1"/>
  <c r="X36" i="75"/>
  <c r="X38" i="75"/>
  <c r="W36" i="75"/>
  <c r="W38" i="75"/>
  <c r="V36" i="75"/>
  <c r="V38" i="75"/>
  <c r="U36" i="75"/>
  <c r="U38" i="75" s="1"/>
  <c r="T36" i="75"/>
  <c r="T38" i="75"/>
  <c r="S36" i="75"/>
  <c r="S38" i="75" s="1"/>
  <c r="R36" i="75"/>
  <c r="R38" i="75"/>
  <c r="Q36" i="75"/>
  <c r="Q38" i="75"/>
  <c r="P36" i="75"/>
  <c r="P38" i="75"/>
  <c r="O36" i="75"/>
  <c r="O38" i="75" s="1"/>
  <c r="N36" i="75"/>
  <c r="N38" i="75"/>
  <c r="M36" i="75"/>
  <c r="M38" i="75" s="1"/>
  <c r="L36" i="75"/>
  <c r="L38" i="75"/>
  <c r="K36" i="75"/>
  <c r="K38" i="75"/>
  <c r="J36" i="75"/>
  <c r="J38" i="75"/>
  <c r="I36" i="75"/>
  <c r="I38" i="75" s="1"/>
  <c r="H36" i="75"/>
  <c r="H38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/>
  <c r="I68" i="74"/>
  <c r="C68" i="74"/>
  <c r="I67" i="74"/>
  <c r="K67" i="74" s="1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/>
  <c r="P46" i="74"/>
  <c r="I46" i="74"/>
  <c r="H46" i="74"/>
  <c r="V46" i="74"/>
  <c r="C46" i="74"/>
  <c r="Q46" i="74" s="1"/>
  <c r="P45" i="74"/>
  <c r="I45" i="74"/>
  <c r="H45" i="74"/>
  <c r="V45" i="74" s="1"/>
  <c r="C45" i="74"/>
  <c r="Q45" i="74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/>
  <c r="P42" i="74"/>
  <c r="I42" i="74"/>
  <c r="H42" i="74"/>
  <c r="V42" i="74"/>
  <c r="C42" i="74"/>
  <c r="Q42" i="74" s="1"/>
  <c r="P41" i="74"/>
  <c r="I41" i="74"/>
  <c r="H41" i="74"/>
  <c r="V41" i="74" s="1"/>
  <c r="W41" i="74" s="1"/>
  <c r="C41" i="74"/>
  <c r="Q41" i="74"/>
  <c r="P40" i="74"/>
  <c r="I40" i="74"/>
  <c r="H40" i="74"/>
  <c r="V40" i="74"/>
  <c r="C40" i="74"/>
  <c r="Q40" i="74" s="1"/>
  <c r="P39" i="74"/>
  <c r="I39" i="74"/>
  <c r="H39" i="74"/>
  <c r="V39" i="74" s="1"/>
  <c r="C39" i="74"/>
  <c r="Q39" i="74"/>
  <c r="P38" i="74"/>
  <c r="I38" i="74"/>
  <c r="H38" i="74"/>
  <c r="V38" i="74" s="1"/>
  <c r="W38" i="74" s="1"/>
  <c r="C38" i="74"/>
  <c r="Q38" i="74" s="1"/>
  <c r="P37" i="74"/>
  <c r="I37" i="74"/>
  <c r="H37" i="74"/>
  <c r="V37" i="74" s="1"/>
  <c r="C37" i="74"/>
  <c r="Q37" i="74"/>
  <c r="P36" i="74"/>
  <c r="I36" i="74"/>
  <c r="H36" i="74"/>
  <c r="V36" i="74" s="1"/>
  <c r="W36" i="74" s="1"/>
  <c r="C36" i="74"/>
  <c r="Q36" i="74" s="1"/>
  <c r="P35" i="74"/>
  <c r="I35" i="74"/>
  <c r="H35" i="74"/>
  <c r="V35" i="74" s="1"/>
  <c r="C35" i="74"/>
  <c r="Q35" i="74"/>
  <c r="P34" i="74"/>
  <c r="I34" i="74"/>
  <c r="H34" i="74"/>
  <c r="V34" i="74"/>
  <c r="C34" i="74"/>
  <c r="Q34" i="74" s="1"/>
  <c r="P33" i="74"/>
  <c r="I33" i="74"/>
  <c r="H33" i="74"/>
  <c r="V33" i="74" s="1"/>
  <c r="C33" i="74"/>
  <c r="Q33" i="74"/>
  <c r="P32" i="74"/>
  <c r="I32" i="74"/>
  <c r="H32" i="74"/>
  <c r="V32" i="74" s="1"/>
  <c r="W32" i="74" s="1"/>
  <c r="C32" i="74"/>
  <c r="Q32" i="74" s="1"/>
  <c r="P31" i="74"/>
  <c r="I31" i="74"/>
  <c r="H31" i="74"/>
  <c r="V31" i="74" s="1"/>
  <c r="C31" i="74"/>
  <c r="Q31" i="74"/>
  <c r="P30" i="74"/>
  <c r="I30" i="74"/>
  <c r="H30" i="74"/>
  <c r="V30" i="74"/>
  <c r="C30" i="74"/>
  <c r="Q30" i="74" s="1"/>
  <c r="P29" i="74"/>
  <c r="I29" i="74"/>
  <c r="H29" i="74"/>
  <c r="V29" i="74" s="1"/>
  <c r="W29" i="74" s="1"/>
  <c r="C29" i="74"/>
  <c r="Q29" i="74"/>
  <c r="P28" i="74"/>
  <c r="I28" i="74"/>
  <c r="H28" i="74"/>
  <c r="V28" i="74"/>
  <c r="C28" i="74"/>
  <c r="Q28" i="74" s="1"/>
  <c r="P27" i="74"/>
  <c r="I27" i="74"/>
  <c r="H27" i="74"/>
  <c r="V27" i="74" s="1"/>
  <c r="C27" i="74"/>
  <c r="Q27" i="74"/>
  <c r="P26" i="74"/>
  <c r="I26" i="74"/>
  <c r="H26" i="74"/>
  <c r="V26" i="74" s="1"/>
  <c r="W26" i="74" s="1"/>
  <c r="C26" i="74"/>
  <c r="Q26" i="74" s="1"/>
  <c r="P25" i="74"/>
  <c r="I25" i="74"/>
  <c r="H25" i="74"/>
  <c r="V25" i="74" s="1"/>
  <c r="C25" i="74"/>
  <c r="Q25" i="74"/>
  <c r="P24" i="74"/>
  <c r="I24" i="74"/>
  <c r="H24" i="74"/>
  <c r="V24" i="74" s="1"/>
  <c r="W24" i="74" s="1"/>
  <c r="C24" i="74"/>
  <c r="Q24" i="74" s="1"/>
  <c r="P23" i="74"/>
  <c r="I23" i="74"/>
  <c r="H23" i="74"/>
  <c r="V23" i="74" s="1"/>
  <c r="C23" i="74"/>
  <c r="Q23" i="74"/>
  <c r="P22" i="74"/>
  <c r="I22" i="74"/>
  <c r="H22" i="74"/>
  <c r="V22" i="74"/>
  <c r="C22" i="74"/>
  <c r="Q22" i="74" s="1"/>
  <c r="P21" i="74"/>
  <c r="I21" i="74"/>
  <c r="H21" i="74"/>
  <c r="V21" i="74" s="1"/>
  <c r="C21" i="74"/>
  <c r="Q21" i="74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/>
  <c r="P16" i="74"/>
  <c r="I16" i="74"/>
  <c r="H16" i="74"/>
  <c r="V16" i="74"/>
  <c r="C16" i="74"/>
  <c r="Q16" i="74" s="1"/>
  <c r="P15" i="74"/>
  <c r="I15" i="74"/>
  <c r="H15" i="74"/>
  <c r="V15" i="74" s="1"/>
  <c r="C15" i="74"/>
  <c r="Q15" i="74"/>
  <c r="P14" i="74"/>
  <c r="I14" i="74"/>
  <c r="H14" i="74"/>
  <c r="V14" i="74" s="1"/>
  <c r="W14" i="74" s="1"/>
  <c r="C14" i="74"/>
  <c r="Q14" i="74" s="1"/>
  <c r="P13" i="74"/>
  <c r="I13" i="74"/>
  <c r="H13" i="74"/>
  <c r="V13" i="74" s="1"/>
  <c r="C13" i="74"/>
  <c r="Q13" i="74"/>
  <c r="P12" i="74"/>
  <c r="I12" i="74"/>
  <c r="H12" i="74"/>
  <c r="V12" i="74" s="1"/>
  <c r="W12" i="74" s="1"/>
  <c r="C12" i="74"/>
  <c r="Q12" i="74" s="1"/>
  <c r="P11" i="74"/>
  <c r="I11" i="74"/>
  <c r="H11" i="74"/>
  <c r="V11" i="74" s="1"/>
  <c r="C11" i="74"/>
  <c r="Q11" i="74"/>
  <c r="P10" i="74"/>
  <c r="I10" i="74"/>
  <c r="H10" i="74"/>
  <c r="V10" i="74"/>
  <c r="C10" i="74"/>
  <c r="Q10" i="74" s="1"/>
  <c r="P9" i="74"/>
  <c r="I9" i="74"/>
  <c r="H9" i="74"/>
  <c r="V9" i="74" s="1"/>
  <c r="C9" i="74"/>
  <c r="Q9" i="74"/>
  <c r="P8" i="74"/>
  <c r="I8" i="74"/>
  <c r="H8" i="74"/>
  <c r="V8" i="74" s="1"/>
  <c r="C8" i="74"/>
  <c r="Q8" i="74" s="1"/>
  <c r="P7" i="74"/>
  <c r="P2" i="74"/>
  <c r="J92" i="73"/>
  <c r="J83" i="74" s="1"/>
  <c r="J91" i="73"/>
  <c r="J82" i="74"/>
  <c r="J90" i="73"/>
  <c r="J81" i="74" s="1"/>
  <c r="J78" i="73"/>
  <c r="J68" i="74" s="1"/>
  <c r="K68" i="74" s="1"/>
  <c r="L68" i="74" s="1"/>
  <c r="J77" i="73"/>
  <c r="J67" i="74" s="1"/>
  <c r="J76" i="73"/>
  <c r="J66" i="74" s="1"/>
  <c r="J64" i="73"/>
  <c r="J59" i="74" s="1"/>
  <c r="J63" i="73"/>
  <c r="J58" i="74"/>
  <c r="J62" i="73"/>
  <c r="J57" i="74" s="1"/>
  <c r="J61" i="73"/>
  <c r="J56" i="74"/>
  <c r="K56" i="74" s="1"/>
  <c r="L56" i="74" s="1"/>
  <c r="J60" i="73"/>
  <c r="J55" i="74" s="1"/>
  <c r="J48" i="73"/>
  <c r="J48" i="74" s="1"/>
  <c r="J47" i="73"/>
  <c r="J47" i="74" s="1"/>
  <c r="J46" i="73"/>
  <c r="J46" i="74"/>
  <c r="J45" i="73"/>
  <c r="J45" i="74" s="1"/>
  <c r="J44" i="73"/>
  <c r="J44" i="74"/>
  <c r="J43" i="73"/>
  <c r="J43" i="74" s="1"/>
  <c r="K43" i="74" s="1"/>
  <c r="J42" i="73"/>
  <c r="J42" i="74" s="1"/>
  <c r="J41" i="73"/>
  <c r="J41" i="74" s="1"/>
  <c r="J40" i="73"/>
  <c r="J40" i="74"/>
  <c r="J39" i="73"/>
  <c r="J39" i="74" s="1"/>
  <c r="J38" i="73"/>
  <c r="J38" i="74" s="1"/>
  <c r="K38" i="74" s="1"/>
  <c r="L38" i="74" s="1"/>
  <c r="J37" i="73"/>
  <c r="J37" i="74" s="1"/>
  <c r="J36" i="73"/>
  <c r="J36" i="74" s="1"/>
  <c r="J35" i="73"/>
  <c r="J35" i="74" s="1"/>
  <c r="J34" i="73"/>
  <c r="J34" i="74"/>
  <c r="J33" i="73"/>
  <c r="J33" i="74" s="1"/>
  <c r="K33" i="74" s="1"/>
  <c r="L33" i="74" s="1"/>
  <c r="J32" i="73"/>
  <c r="J32" i="74"/>
  <c r="J31" i="73"/>
  <c r="J31" i="74" s="1"/>
  <c r="K31" i="74" s="1"/>
  <c r="J30" i="73"/>
  <c r="J30" i="74" s="1"/>
  <c r="J29" i="73"/>
  <c r="J29" i="74" s="1"/>
  <c r="J28" i="73"/>
  <c r="J28" i="74"/>
  <c r="J27" i="73"/>
  <c r="J27" i="74" s="1"/>
  <c r="J26" i="73"/>
  <c r="J26" i="74"/>
  <c r="K26" i="74" s="1"/>
  <c r="J25" i="73"/>
  <c r="J25" i="74" s="1"/>
  <c r="K25" i="74" s="1"/>
  <c r="L25" i="74" s="1"/>
  <c r="J24" i="73"/>
  <c r="J24" i="74" s="1"/>
  <c r="K24" i="74" s="1"/>
  <c r="J23" i="73"/>
  <c r="J23" i="74" s="1"/>
  <c r="J22" i="73"/>
  <c r="J22" i="74"/>
  <c r="K22" i="74" s="1"/>
  <c r="J21" i="73"/>
  <c r="J21" i="74" s="1"/>
  <c r="J20" i="73"/>
  <c r="J20" i="74" s="1"/>
  <c r="K20" i="74" s="1"/>
  <c r="L20" i="74" s="1"/>
  <c r="J19" i="73"/>
  <c r="J19" i="74" s="1"/>
  <c r="J18" i="73"/>
  <c r="J18" i="74" s="1"/>
  <c r="J17" i="73"/>
  <c r="J17" i="74" s="1"/>
  <c r="K17" i="74" s="1"/>
  <c r="J16" i="73"/>
  <c r="J16" i="74"/>
  <c r="K16" i="74" s="1"/>
  <c r="L16" i="74" s="1"/>
  <c r="J15" i="73"/>
  <c r="J15" i="74" s="1"/>
  <c r="K15" i="74" s="1"/>
  <c r="L15" i="74" s="1"/>
  <c r="J14" i="73"/>
  <c r="J14" i="74"/>
  <c r="K14" i="74" s="1"/>
  <c r="L14" i="74" s="1"/>
  <c r="J13" i="73"/>
  <c r="J13" i="74" s="1"/>
  <c r="K13" i="74" s="1"/>
  <c r="J12" i="73"/>
  <c r="J12" i="74" s="1"/>
  <c r="J11" i="73"/>
  <c r="J11" i="74" s="1"/>
  <c r="J10" i="73"/>
  <c r="J10" i="74"/>
  <c r="J9" i="73"/>
  <c r="J9" i="74" s="1"/>
  <c r="J8" i="73"/>
  <c r="J8" i="74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/>
  <c r="J44" i="72"/>
  <c r="J44" i="52" s="1"/>
  <c r="J43" i="72"/>
  <c r="J43" i="52"/>
  <c r="J42" i="72"/>
  <c r="J42" i="52" s="1"/>
  <c r="J41" i="72"/>
  <c r="J41" i="52" s="1"/>
  <c r="J40" i="72"/>
  <c r="J40" i="52" s="1"/>
  <c r="J39" i="72"/>
  <c r="J39" i="52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/>
  <c r="J26" i="72"/>
  <c r="J26" i="52" s="1"/>
  <c r="J25" i="72"/>
  <c r="J25" i="52"/>
  <c r="J24" i="72"/>
  <c r="J24" i="52" s="1"/>
  <c r="K24" i="52" s="1"/>
  <c r="J23" i="72"/>
  <c r="J23" i="52" s="1"/>
  <c r="J22" i="72"/>
  <c r="J22" i="52" s="1"/>
  <c r="J21" i="72"/>
  <c r="J21" i="52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/>
  <c r="J91" i="71"/>
  <c r="J82" i="50"/>
  <c r="J90" i="71"/>
  <c r="J81" i="50"/>
  <c r="J78" i="71"/>
  <c r="J68" i="50"/>
  <c r="J77" i="71"/>
  <c r="J67" i="50" s="1"/>
  <c r="J76" i="71"/>
  <c r="J66" i="50" s="1"/>
  <c r="J64" i="71"/>
  <c r="J59" i="50"/>
  <c r="J63" i="71"/>
  <c r="J58" i="50"/>
  <c r="J62" i="71"/>
  <c r="J57" i="50"/>
  <c r="J61" i="71"/>
  <c r="J56" i="50"/>
  <c r="J60" i="71"/>
  <c r="J55" i="50" s="1"/>
  <c r="J48" i="71"/>
  <c r="J48" i="50" s="1"/>
  <c r="J47" i="71"/>
  <c r="J47" i="50"/>
  <c r="J46" i="71"/>
  <c r="J46" i="50"/>
  <c r="J45" i="71"/>
  <c r="J45" i="50"/>
  <c r="J44" i="71"/>
  <c r="J44" i="50"/>
  <c r="J43" i="71"/>
  <c r="J43" i="50" s="1"/>
  <c r="J42" i="71"/>
  <c r="J42" i="50" s="1"/>
  <c r="K42" i="50" s="1"/>
  <c r="J41" i="71"/>
  <c r="J41" i="50"/>
  <c r="J40" i="71"/>
  <c r="J40" i="50"/>
  <c r="J39" i="71"/>
  <c r="J39" i="50"/>
  <c r="J38" i="71"/>
  <c r="J38" i="50"/>
  <c r="J37" i="71"/>
  <c r="J37" i="50" s="1"/>
  <c r="J36" i="71"/>
  <c r="J36" i="50" s="1"/>
  <c r="J35" i="71"/>
  <c r="J35" i="50"/>
  <c r="K35" i="50" s="1"/>
  <c r="J34" i="71"/>
  <c r="J34" i="50" s="1"/>
  <c r="J33" i="71"/>
  <c r="J33" i="50"/>
  <c r="J32" i="71"/>
  <c r="J32" i="50"/>
  <c r="J31" i="71"/>
  <c r="J31" i="50" s="1"/>
  <c r="J30" i="71"/>
  <c r="J30" i="50" s="1"/>
  <c r="J29" i="71"/>
  <c r="J29" i="50"/>
  <c r="J28" i="71"/>
  <c r="J28" i="50"/>
  <c r="J27" i="71"/>
  <c r="J27" i="50"/>
  <c r="J26" i="71"/>
  <c r="J26" i="50"/>
  <c r="J25" i="71"/>
  <c r="J25" i="50" s="1"/>
  <c r="J24" i="71"/>
  <c r="J24" i="50" s="1"/>
  <c r="J23" i="71"/>
  <c r="J23" i="50"/>
  <c r="J22" i="71"/>
  <c r="J22" i="50"/>
  <c r="J21" i="71"/>
  <c r="J21" i="50"/>
  <c r="J20" i="71"/>
  <c r="J20" i="50"/>
  <c r="J19" i="71"/>
  <c r="J19" i="50" s="1"/>
  <c r="K19" i="50"/>
  <c r="L19" i="50" s="1"/>
  <c r="J18" i="71"/>
  <c r="J18" i="50"/>
  <c r="K18" i="50" s="1"/>
  <c r="L18" i="50" s="1"/>
  <c r="J17" i="71"/>
  <c r="J17" i="50"/>
  <c r="K17" i="50" s="1"/>
  <c r="L17" i="50" s="1"/>
  <c r="J16" i="71"/>
  <c r="J16" i="50" s="1"/>
  <c r="J15" i="71"/>
  <c r="J15" i="50" s="1"/>
  <c r="J14" i="71"/>
  <c r="J14" i="50"/>
  <c r="J13" i="71"/>
  <c r="J13" i="50"/>
  <c r="J12" i="71"/>
  <c r="J12" i="50"/>
  <c r="J11" i="71"/>
  <c r="J11" i="50"/>
  <c r="J10" i="71"/>
  <c r="J10" i="50" s="1"/>
  <c r="J9" i="71"/>
  <c r="J9" i="50" s="1"/>
  <c r="J8" i="71"/>
  <c r="J8" i="50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/>
  <c r="J90" i="70"/>
  <c r="J81" i="48"/>
  <c r="J78" i="70"/>
  <c r="J68" i="48" s="1"/>
  <c r="J77" i="70"/>
  <c r="J67" i="48"/>
  <c r="J76" i="70"/>
  <c r="J66" i="48"/>
  <c r="J64" i="70"/>
  <c r="J59" i="48" s="1"/>
  <c r="J63" i="70"/>
  <c r="J58" i="48"/>
  <c r="J62" i="70"/>
  <c r="J57" i="48"/>
  <c r="J61" i="70"/>
  <c r="J56" i="48"/>
  <c r="J60" i="70"/>
  <c r="J55" i="48"/>
  <c r="J48" i="70"/>
  <c r="J48" i="48"/>
  <c r="J47" i="70"/>
  <c r="J47" i="48" s="1"/>
  <c r="J46" i="70"/>
  <c r="J46" i="48" s="1"/>
  <c r="J45" i="70"/>
  <c r="J45" i="48"/>
  <c r="J44" i="70"/>
  <c r="J44" i="48" s="1"/>
  <c r="J43" i="70"/>
  <c r="J43" i="48"/>
  <c r="J42" i="70"/>
  <c r="J42" i="48"/>
  <c r="J41" i="70"/>
  <c r="J41" i="48" s="1"/>
  <c r="J40" i="70"/>
  <c r="J40" i="48"/>
  <c r="J39" i="70"/>
  <c r="J39" i="48"/>
  <c r="J38" i="70"/>
  <c r="J38" i="48" s="1"/>
  <c r="J37" i="70"/>
  <c r="J37" i="48"/>
  <c r="J36" i="70"/>
  <c r="J36" i="48"/>
  <c r="J35" i="70"/>
  <c r="J35" i="48" s="1"/>
  <c r="J34" i="70"/>
  <c r="J34" i="48" s="1"/>
  <c r="J33" i="70"/>
  <c r="J33" i="48"/>
  <c r="J32" i="70"/>
  <c r="J32" i="48"/>
  <c r="J31" i="70"/>
  <c r="J31" i="48"/>
  <c r="J30" i="70"/>
  <c r="J30" i="48"/>
  <c r="J29" i="70"/>
  <c r="J29" i="48" s="1"/>
  <c r="J28" i="70"/>
  <c r="J28" i="48"/>
  <c r="J27" i="70"/>
  <c r="J27" i="48"/>
  <c r="J26" i="70"/>
  <c r="J26" i="48"/>
  <c r="J25" i="70"/>
  <c r="J25" i="48"/>
  <c r="J24" i="70"/>
  <c r="J24" i="48"/>
  <c r="J23" i="70"/>
  <c r="J23" i="48" s="1"/>
  <c r="J22" i="70"/>
  <c r="J22" i="48"/>
  <c r="J21" i="70"/>
  <c r="J21" i="48"/>
  <c r="J20" i="70"/>
  <c r="J20" i="48" s="1"/>
  <c r="J19" i="70"/>
  <c r="J19" i="48"/>
  <c r="J18" i="70"/>
  <c r="J18" i="48"/>
  <c r="J17" i="70"/>
  <c r="J17" i="48" s="1"/>
  <c r="J16" i="70"/>
  <c r="J16" i="48" s="1"/>
  <c r="J15" i="70"/>
  <c r="J15" i="48"/>
  <c r="J14" i="70"/>
  <c r="J14" i="48"/>
  <c r="J13" i="70"/>
  <c r="J13" i="48"/>
  <c r="J12" i="70"/>
  <c r="J12" i="48"/>
  <c r="J11" i="70"/>
  <c r="J11" i="48" s="1"/>
  <c r="J10" i="70"/>
  <c r="J10" i="48" s="1"/>
  <c r="J9" i="70"/>
  <c r="J9" i="48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/>
  <c r="J90" i="69"/>
  <c r="J81" i="46" s="1"/>
  <c r="J78" i="69"/>
  <c r="J68" i="46" s="1"/>
  <c r="J77" i="69"/>
  <c r="J67" i="46" s="1"/>
  <c r="J76" i="69"/>
  <c r="J66" i="46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/>
  <c r="J41" i="69"/>
  <c r="J41" i="46" s="1"/>
  <c r="J40" i="69"/>
  <c r="J40" i="46"/>
  <c r="J39" i="69"/>
  <c r="J39" i="46" s="1"/>
  <c r="J38" i="69"/>
  <c r="J38" i="46" s="1"/>
  <c r="J37" i="69"/>
  <c r="J37" i="46" s="1"/>
  <c r="J36" i="69"/>
  <c r="J36" i="46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/>
  <c r="J23" i="69"/>
  <c r="J23" i="46" s="1"/>
  <c r="J22" i="69"/>
  <c r="J22" i="46"/>
  <c r="J21" i="69"/>
  <c r="J21" i="46" s="1"/>
  <c r="J20" i="69"/>
  <c r="J20" i="46" s="1"/>
  <c r="J19" i="69"/>
  <c r="J19" i="46" s="1"/>
  <c r="J18" i="69"/>
  <c r="J18" i="46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/>
  <c r="J151" i="68"/>
  <c r="J142" i="44"/>
  <c r="J150" i="68"/>
  <c r="J141" i="44"/>
  <c r="J138" i="68"/>
  <c r="J128" i="44" s="1"/>
  <c r="J137" i="68"/>
  <c r="J127" i="44" s="1"/>
  <c r="J136" i="68"/>
  <c r="J126" i="44"/>
  <c r="J124" i="68"/>
  <c r="J119" i="44"/>
  <c r="J123" i="68"/>
  <c r="J118" i="44"/>
  <c r="J122" i="68"/>
  <c r="J117" i="44"/>
  <c r="J121" i="68"/>
  <c r="J116" i="44" s="1"/>
  <c r="J120" i="68"/>
  <c r="J115" i="44" s="1"/>
  <c r="J108" i="68"/>
  <c r="J108" i="44"/>
  <c r="J107" i="68"/>
  <c r="J107" i="44"/>
  <c r="J106" i="68"/>
  <c r="J106" i="44" s="1"/>
  <c r="J105" i="68"/>
  <c r="J105" i="44"/>
  <c r="J104" i="68"/>
  <c r="J104" i="44" s="1"/>
  <c r="J103" i="68"/>
  <c r="J103" i="44" s="1"/>
  <c r="J102" i="68"/>
  <c r="J102" i="44"/>
  <c r="J101" i="68"/>
  <c r="J101" i="44"/>
  <c r="J100" i="68"/>
  <c r="J100" i="44"/>
  <c r="J99" i="68"/>
  <c r="J99" i="44"/>
  <c r="J98" i="68"/>
  <c r="J98" i="44" s="1"/>
  <c r="J97" i="68"/>
  <c r="J97" i="44" s="1"/>
  <c r="J96" i="68"/>
  <c r="J96" i="44"/>
  <c r="J95" i="68"/>
  <c r="J95" i="44"/>
  <c r="J94" i="68"/>
  <c r="J94" i="44"/>
  <c r="J93" i="68"/>
  <c r="J93" i="44"/>
  <c r="J92" i="68"/>
  <c r="J92" i="44" s="1"/>
  <c r="J91" i="68"/>
  <c r="J91" i="44" s="1"/>
  <c r="J90" i="68"/>
  <c r="J90" i="44"/>
  <c r="J89" i="68"/>
  <c r="J89" i="44"/>
  <c r="J88" i="68"/>
  <c r="J88" i="44"/>
  <c r="J87" i="68"/>
  <c r="J87" i="44"/>
  <c r="J86" i="68"/>
  <c r="J86" i="44" s="1"/>
  <c r="J85" i="68"/>
  <c r="J85" i="44" s="1"/>
  <c r="J84" i="68"/>
  <c r="J84" i="44" s="1"/>
  <c r="J83" i="68"/>
  <c r="J83" i="44"/>
  <c r="J82" i="68"/>
  <c r="J82" i="44"/>
  <c r="J81" i="68"/>
  <c r="J81" i="44"/>
  <c r="J80" i="68"/>
  <c r="J80" i="44" s="1"/>
  <c r="J79" i="68"/>
  <c r="J79" i="44" s="1"/>
  <c r="J78" i="68"/>
  <c r="J78" i="44"/>
  <c r="J77" i="68"/>
  <c r="J77" i="44"/>
  <c r="J76" i="68"/>
  <c r="J76" i="44"/>
  <c r="J75" i="68"/>
  <c r="J75" i="44"/>
  <c r="J74" i="68"/>
  <c r="J74" i="44" s="1"/>
  <c r="J73" i="68"/>
  <c r="J73" i="44" s="1"/>
  <c r="J72" i="68"/>
  <c r="J72" i="44"/>
  <c r="J71" i="68"/>
  <c r="J71" i="44"/>
  <c r="J70" i="68"/>
  <c r="J70" i="44" s="1"/>
  <c r="J69" i="68"/>
  <c r="J69" i="44"/>
  <c r="J68" i="68"/>
  <c r="J68" i="44" s="1"/>
  <c r="J67" i="68"/>
  <c r="J67" i="44" s="1"/>
  <c r="J66" i="68"/>
  <c r="J66" i="44"/>
  <c r="J65" i="68"/>
  <c r="J65" i="44"/>
  <c r="J64" i="68"/>
  <c r="J64" i="44"/>
  <c r="J63" i="68"/>
  <c r="J63" i="44"/>
  <c r="J62" i="68"/>
  <c r="J62" i="44" s="1"/>
  <c r="J61" i="68"/>
  <c r="J61" i="44" s="1"/>
  <c r="J60" i="68"/>
  <c r="J60" i="44"/>
  <c r="J59" i="68"/>
  <c r="J59" i="44"/>
  <c r="J58" i="68"/>
  <c r="J58" i="44" s="1"/>
  <c r="J57" i="68"/>
  <c r="J57" i="44"/>
  <c r="J56" i="68"/>
  <c r="J56" i="44" s="1"/>
  <c r="J55" i="68"/>
  <c r="J55" i="44" s="1"/>
  <c r="J54" i="68"/>
  <c r="J54" i="44"/>
  <c r="J53" i="68"/>
  <c r="J53" i="44"/>
  <c r="J52" i="68"/>
  <c r="J52" i="44"/>
  <c r="J51" i="68"/>
  <c r="J51" i="44"/>
  <c r="J50" i="68"/>
  <c r="J50" i="44" s="1"/>
  <c r="J49" i="68"/>
  <c r="J49" i="44" s="1"/>
  <c r="J48" i="68"/>
  <c r="J48" i="44" s="1"/>
  <c r="J47" i="68"/>
  <c r="J47" i="44"/>
  <c r="J46" i="68"/>
  <c r="J46" i="44"/>
  <c r="J45" i="68"/>
  <c r="J45" i="44"/>
  <c r="J44" i="68"/>
  <c r="J44" i="44" s="1"/>
  <c r="J43" i="68"/>
  <c r="J43" i="44" s="1"/>
  <c r="J42" i="68"/>
  <c r="J42" i="44"/>
  <c r="J41" i="68"/>
  <c r="J41" i="44"/>
  <c r="J40" i="68"/>
  <c r="J40" i="44"/>
  <c r="J39" i="68"/>
  <c r="J39" i="44"/>
  <c r="J38" i="68"/>
  <c r="J38" i="44" s="1"/>
  <c r="J37" i="68"/>
  <c r="J37" i="44" s="1"/>
  <c r="J36" i="68"/>
  <c r="J36" i="44" s="1"/>
  <c r="J35" i="68"/>
  <c r="J35" i="44"/>
  <c r="J34" i="68"/>
  <c r="J34" i="44" s="1"/>
  <c r="J33" i="68"/>
  <c r="J33" i="44"/>
  <c r="J32" i="68"/>
  <c r="J32" i="44" s="1"/>
  <c r="J31" i="68"/>
  <c r="J31" i="44" s="1"/>
  <c r="J30" i="68"/>
  <c r="J30" i="44"/>
  <c r="J29" i="68"/>
  <c r="J29" i="44"/>
  <c r="J28" i="68"/>
  <c r="J28" i="44"/>
  <c r="J27" i="68"/>
  <c r="J27" i="44"/>
  <c r="J26" i="68"/>
  <c r="J26" i="44" s="1"/>
  <c r="J25" i="68"/>
  <c r="J25" i="44" s="1"/>
  <c r="J24" i="68"/>
  <c r="J24" i="44"/>
  <c r="J23" i="68"/>
  <c r="J23" i="44"/>
  <c r="J22" i="68"/>
  <c r="J22" i="44"/>
  <c r="J21" i="68"/>
  <c r="J21" i="44"/>
  <c r="J20" i="68"/>
  <c r="J20" i="44" s="1"/>
  <c r="J19" i="68"/>
  <c r="J19" i="44" s="1"/>
  <c r="J18" i="68"/>
  <c r="J18" i="44"/>
  <c r="J17" i="68"/>
  <c r="J17" i="44"/>
  <c r="J16" i="68"/>
  <c r="J16" i="44"/>
  <c r="J15" i="68"/>
  <c r="J15" i="44"/>
  <c r="J14" i="68"/>
  <c r="J14" i="44" s="1"/>
  <c r="J13" i="68"/>
  <c r="J13" i="44" s="1"/>
  <c r="J12" i="68"/>
  <c r="J12" i="44" s="1"/>
  <c r="J11" i="68"/>
  <c r="J11" i="44"/>
  <c r="J10" i="68"/>
  <c r="J10" i="44"/>
  <c r="J9" i="68"/>
  <c r="J9" i="44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/>
  <c r="J78" i="67"/>
  <c r="J68" i="42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/>
  <c r="J60" i="67"/>
  <c r="J55" i="42" s="1"/>
  <c r="J48" i="67"/>
  <c r="J48" i="42"/>
  <c r="J47" i="67"/>
  <c r="J47" i="42" s="1"/>
  <c r="J46" i="67"/>
  <c r="J46" i="42" s="1"/>
  <c r="J45" i="67"/>
  <c r="J45" i="42" s="1"/>
  <c r="J44" i="67"/>
  <c r="J44" i="42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/>
  <c r="J31" i="67"/>
  <c r="J31" i="42" s="1"/>
  <c r="J30" i="67"/>
  <c r="J30" i="42"/>
  <c r="J29" i="67"/>
  <c r="J29" i="42" s="1"/>
  <c r="J28" i="67"/>
  <c r="J28" i="42" s="1"/>
  <c r="J27" i="67"/>
  <c r="J27" i="42" s="1"/>
  <c r="J26" i="67"/>
  <c r="J26" i="42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/>
  <c r="J19" i="67"/>
  <c r="J19" i="42" s="1"/>
  <c r="J18" i="67"/>
  <c r="J18" i="42" s="1"/>
  <c r="J17" i="42"/>
  <c r="J16" i="67"/>
  <c r="J16" i="42"/>
  <c r="J15" i="67"/>
  <c r="J15" i="42"/>
  <c r="J14" i="67"/>
  <c r="J14" i="42" s="1"/>
  <c r="J13" i="67"/>
  <c r="J13" i="42"/>
  <c r="J12" i="67"/>
  <c r="J12" i="42"/>
  <c r="J11" i="67"/>
  <c r="J11" i="42" s="1"/>
  <c r="J10" i="67"/>
  <c r="J10" i="42"/>
  <c r="J9" i="67"/>
  <c r="J9" i="42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/>
  <c r="J5" i="66"/>
  <c r="J6" i="66"/>
  <c r="J7" i="66"/>
  <c r="J8" i="66"/>
  <c r="J9" i="66"/>
  <c r="C5" i="66"/>
  <c r="C6" i="66"/>
  <c r="C7" i="66"/>
  <c r="C8" i="66"/>
  <c r="O10" i="66"/>
  <c r="N10" i="66"/>
  <c r="I9" i="66"/>
  <c r="L9" i="66" s="1"/>
  <c r="C9" i="66"/>
  <c r="I8" i="66"/>
  <c r="I7" i="66"/>
  <c r="L7" i="66" s="1"/>
  <c r="M7" i="66" s="1"/>
  <c r="I6" i="66"/>
  <c r="I5" i="66"/>
  <c r="K9" i="65"/>
  <c r="K9" i="66"/>
  <c r="K8" i="65"/>
  <c r="K8" i="66" s="1"/>
  <c r="L8" i="66" s="1"/>
  <c r="M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/>
  <c r="J150" i="64"/>
  <c r="J141" i="40"/>
  <c r="J138" i="64"/>
  <c r="J128" i="40" s="1"/>
  <c r="J137" i="64"/>
  <c r="J127" i="40" s="1"/>
  <c r="J136" i="64"/>
  <c r="J126" i="40"/>
  <c r="J121" i="64"/>
  <c r="J116" i="40" s="1"/>
  <c r="J122" i="64"/>
  <c r="J117" i="40"/>
  <c r="J123" i="64"/>
  <c r="J118" i="40"/>
  <c r="J124" i="64"/>
  <c r="J119" i="40" s="1"/>
  <c r="J120" i="64"/>
  <c r="J115" i="40" s="1"/>
  <c r="J9" i="64"/>
  <c r="J9" i="40" s="1"/>
  <c r="J10" i="64"/>
  <c r="J10" i="40"/>
  <c r="J11" i="64"/>
  <c r="J11" i="40"/>
  <c r="J12" i="64"/>
  <c r="J12" i="40"/>
  <c r="J13" i="64"/>
  <c r="J13" i="40" s="1"/>
  <c r="J14" i="64"/>
  <c r="J14" i="40"/>
  <c r="J15" i="64"/>
  <c r="J15" i="40" s="1"/>
  <c r="J16" i="64"/>
  <c r="J16" i="40"/>
  <c r="J17" i="64"/>
  <c r="J17" i="40"/>
  <c r="J18" i="64"/>
  <c r="J18" i="40"/>
  <c r="J19" i="64"/>
  <c r="J19" i="40" s="1"/>
  <c r="J20" i="64"/>
  <c r="J20" i="40"/>
  <c r="J21" i="64"/>
  <c r="J21" i="40" s="1"/>
  <c r="J22" i="64"/>
  <c r="J22" i="40" s="1"/>
  <c r="J23" i="64"/>
  <c r="J23" i="40"/>
  <c r="J24" i="64"/>
  <c r="J24" i="40"/>
  <c r="J25" i="64"/>
  <c r="J25" i="40" s="1"/>
  <c r="J26" i="64"/>
  <c r="J26" i="40" s="1"/>
  <c r="J27" i="64"/>
  <c r="J27" i="40"/>
  <c r="J28" i="64"/>
  <c r="J28" i="40" s="1"/>
  <c r="J29" i="64"/>
  <c r="J29" i="40"/>
  <c r="J30" i="64"/>
  <c r="J30" i="40"/>
  <c r="J31" i="64"/>
  <c r="J31" i="40" s="1"/>
  <c r="J32" i="64"/>
  <c r="J32" i="40" s="1"/>
  <c r="J33" i="64"/>
  <c r="J33" i="40"/>
  <c r="J34" i="64"/>
  <c r="J34" i="40" s="1"/>
  <c r="J35" i="64"/>
  <c r="J35" i="40"/>
  <c r="J36" i="64"/>
  <c r="J36" i="40"/>
  <c r="J37" i="64"/>
  <c r="J37" i="40" s="1"/>
  <c r="J38" i="64"/>
  <c r="J38" i="40"/>
  <c r="J39" i="64"/>
  <c r="J39" i="40" s="1"/>
  <c r="J40" i="64"/>
  <c r="J40" i="40"/>
  <c r="J41" i="64"/>
  <c r="J41" i="40"/>
  <c r="J42" i="64"/>
  <c r="J42" i="40"/>
  <c r="J43" i="64"/>
  <c r="J43" i="40" s="1"/>
  <c r="J44" i="64"/>
  <c r="J44" i="40" s="1"/>
  <c r="J45" i="64"/>
  <c r="J45" i="40" s="1"/>
  <c r="J46" i="64"/>
  <c r="J46" i="40"/>
  <c r="J47" i="64"/>
  <c r="J47" i="40"/>
  <c r="J48" i="64"/>
  <c r="J48" i="40"/>
  <c r="J49" i="64"/>
  <c r="J49" i="40" s="1"/>
  <c r="J50" i="64"/>
  <c r="J50" i="40" s="1"/>
  <c r="J51" i="64"/>
  <c r="J51" i="40"/>
  <c r="J52" i="64"/>
  <c r="J52" i="40" s="1"/>
  <c r="J53" i="64"/>
  <c r="J53" i="40"/>
  <c r="J54" i="64"/>
  <c r="J54" i="40"/>
  <c r="J55" i="64"/>
  <c r="J55" i="40" s="1"/>
  <c r="J56" i="64"/>
  <c r="J56" i="40"/>
  <c r="J57" i="64"/>
  <c r="J57" i="40" s="1"/>
  <c r="J58" i="64"/>
  <c r="J58" i="40" s="1"/>
  <c r="J59" i="64"/>
  <c r="J59" i="40"/>
  <c r="J60" i="64"/>
  <c r="J60" i="40"/>
  <c r="J61" i="64"/>
  <c r="J61" i="40" s="1"/>
  <c r="J62" i="64"/>
  <c r="J62" i="40"/>
  <c r="J63" i="64"/>
  <c r="J63" i="40"/>
  <c r="J64" i="64"/>
  <c r="J64" i="40"/>
  <c r="J65" i="64"/>
  <c r="J65" i="40"/>
  <c r="J66" i="64"/>
  <c r="J66" i="40"/>
  <c r="J67" i="64"/>
  <c r="J67" i="40" s="1"/>
  <c r="J68" i="64"/>
  <c r="J68" i="40" s="1"/>
  <c r="J69" i="64"/>
  <c r="J69" i="40"/>
  <c r="J70" i="64"/>
  <c r="J70" i="40" s="1"/>
  <c r="J71" i="64"/>
  <c r="J71" i="40"/>
  <c r="J72" i="64"/>
  <c r="J72" i="40"/>
  <c r="J73" i="64"/>
  <c r="J73" i="40" s="1"/>
  <c r="J74" i="64"/>
  <c r="J74" i="40" s="1"/>
  <c r="J75" i="64"/>
  <c r="J75" i="40"/>
  <c r="J76" i="64"/>
  <c r="J76" i="40" s="1"/>
  <c r="K76" i="40" s="1"/>
  <c r="J77" i="64"/>
  <c r="J77" i="40"/>
  <c r="J78" i="64"/>
  <c r="J78" i="40"/>
  <c r="J79" i="64"/>
  <c r="J79" i="40" s="1"/>
  <c r="J80" i="64"/>
  <c r="J80" i="40" s="1"/>
  <c r="J81" i="64"/>
  <c r="J81" i="40" s="1"/>
  <c r="J82" i="64"/>
  <c r="J82" i="40"/>
  <c r="J83" i="64"/>
  <c r="J83" i="40"/>
  <c r="J84" i="64"/>
  <c r="J84" i="40"/>
  <c r="J85" i="64"/>
  <c r="J85" i="40" s="1"/>
  <c r="J86" i="64"/>
  <c r="J86" i="40"/>
  <c r="J87" i="64"/>
  <c r="J87" i="40" s="1"/>
  <c r="J88" i="64"/>
  <c r="J88" i="40"/>
  <c r="J89" i="64"/>
  <c r="J89" i="40"/>
  <c r="J90" i="64"/>
  <c r="J90" i="40"/>
  <c r="J91" i="64"/>
  <c r="J91" i="40" s="1"/>
  <c r="J92" i="64"/>
  <c r="J92" i="40"/>
  <c r="J93" i="64"/>
  <c r="J93" i="40" s="1"/>
  <c r="J94" i="64"/>
  <c r="J94" i="40" s="1"/>
  <c r="J95" i="64"/>
  <c r="J95" i="40"/>
  <c r="J96" i="64"/>
  <c r="J96" i="40"/>
  <c r="J97" i="64"/>
  <c r="J97" i="40" s="1"/>
  <c r="J98" i="64"/>
  <c r="J98" i="40" s="1"/>
  <c r="J99" i="64"/>
  <c r="J99" i="40"/>
  <c r="J100" i="64"/>
  <c r="J100" i="40" s="1"/>
  <c r="J101" i="64"/>
  <c r="J101" i="40"/>
  <c r="J102" i="64"/>
  <c r="J102" i="40"/>
  <c r="J103" i="64"/>
  <c r="J103" i="40" s="1"/>
  <c r="J104" i="64"/>
  <c r="J104" i="40" s="1"/>
  <c r="J105" i="64"/>
  <c r="J105" i="40"/>
  <c r="J106" i="64"/>
  <c r="J106" i="40" s="1"/>
  <c r="J107" i="64"/>
  <c r="J107" i="40"/>
  <c r="J108" i="64"/>
  <c r="J108" i="40"/>
  <c r="J8" i="64"/>
  <c r="J8" i="40" s="1"/>
  <c r="J35" i="62"/>
  <c r="J27" i="63"/>
  <c r="K27" i="63" s="1"/>
  <c r="L27" i="63" s="1"/>
  <c r="J34" i="62"/>
  <c r="J26" i="63" s="1"/>
  <c r="K26" i="63" s="1"/>
  <c r="J33" i="62"/>
  <c r="J25" i="63"/>
  <c r="J32" i="62"/>
  <c r="J24" i="63"/>
  <c r="J31" i="62"/>
  <c r="J23" i="63"/>
  <c r="J30" i="62"/>
  <c r="J22" i="63" s="1"/>
  <c r="J29" i="62"/>
  <c r="J21" i="63" s="1"/>
  <c r="K21" i="63" s="1"/>
  <c r="L21" i="63" s="1"/>
  <c r="J28" i="62"/>
  <c r="J20" i="63" s="1"/>
  <c r="K20" i="63" s="1"/>
  <c r="L20" i="63" s="1"/>
  <c r="J27" i="62"/>
  <c r="J19" i="63"/>
  <c r="J26" i="62"/>
  <c r="J18" i="63"/>
  <c r="J6" i="62"/>
  <c r="J7" i="62"/>
  <c r="J8" i="62"/>
  <c r="J9" i="62"/>
  <c r="J10" i="62"/>
  <c r="J10" i="63" s="1"/>
  <c r="J11" i="62"/>
  <c r="J11" i="63"/>
  <c r="K11" i="63" s="1"/>
  <c r="L11" i="63" s="1"/>
  <c r="J12" i="62"/>
  <c r="J13" i="62"/>
  <c r="J14" i="62"/>
  <c r="J5" i="62"/>
  <c r="L421" i="61"/>
  <c r="L420" i="61"/>
  <c r="L419" i="61"/>
  <c r="L418" i="61"/>
  <c r="L417" i="61"/>
  <c r="L416" i="61"/>
  <c r="L435" i="37" s="1"/>
  <c r="L415" i="61"/>
  <c r="L414" i="61"/>
  <c r="L433" i="37" s="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421" i="37" s="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406" i="37" s="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89" i="37" s="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77" i="37" s="1"/>
  <c r="L360" i="61"/>
  <c r="L359" i="61"/>
  <c r="L358" i="61"/>
  <c r="L357" i="61"/>
  <c r="L336" i="61"/>
  <c r="L337" i="61"/>
  <c r="L338" i="61"/>
  <c r="L339" i="61"/>
  <c r="L340" i="61"/>
  <c r="L341" i="61"/>
  <c r="L356" i="37" s="1"/>
  <c r="L342" i="61"/>
  <c r="L343" i="61"/>
  <c r="L358" i="37" s="1"/>
  <c r="L344" i="61"/>
  <c r="L345" i="61"/>
  <c r="L346" i="61"/>
  <c r="L347" i="6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24" i="37" s="1"/>
  <c r="L313" i="61"/>
  <c r="L314" i="61"/>
  <c r="L315" i="61"/>
  <c r="L316" i="6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296" i="61"/>
  <c r="L295" i="61"/>
  <c r="L294" i="61"/>
  <c r="L293" i="61"/>
  <c r="L303" i="37" s="1"/>
  <c r="L292" i="61"/>
  <c r="L291" i="61"/>
  <c r="L301" i="37" s="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82" i="37" s="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74" i="37" s="1"/>
  <c r="L213" i="61"/>
  <c r="L214" i="61"/>
  <c r="L215" i="61"/>
  <c r="L216" i="6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1" i="61"/>
  <c r="L232" i="61"/>
  <c r="L233" i="61"/>
  <c r="L234" i="61"/>
  <c r="L241" i="37" s="1"/>
  <c r="L235" i="61"/>
  <c r="L236" i="61"/>
  <c r="L243" i="37" s="1"/>
  <c r="L237" i="61"/>
  <c r="L238" i="61"/>
  <c r="L239" i="61"/>
  <c r="L240" i="61"/>
  <c r="L241" i="61"/>
  <c r="L242" i="61"/>
  <c r="L243" i="61"/>
  <c r="L244" i="61"/>
  <c r="L245" i="61"/>
  <c r="L246" i="61"/>
  <c r="L253" i="37" s="1"/>
  <c r="L247" i="61"/>
  <c r="L248" i="61"/>
  <c r="L255" i="37" s="1"/>
  <c r="L249" i="61"/>
  <c r="L250" i="61"/>
  <c r="L251" i="61"/>
  <c r="L252" i="61"/>
  <c r="L253" i="61"/>
  <c r="L254" i="61"/>
  <c r="L255" i="61"/>
  <c r="L256" i="61"/>
  <c r="L257" i="61"/>
  <c r="L258" i="61"/>
  <c r="L265" i="37" s="1"/>
  <c r="L259" i="61"/>
  <c r="L260" i="61"/>
  <c r="L267" i="37" s="1"/>
  <c r="L261" i="61"/>
  <c r="L212" i="61"/>
  <c r="L161" i="61"/>
  <c r="L162" i="6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77" i="61"/>
  <c r="L178" i="61"/>
  <c r="L179" i="61"/>
  <c r="L180" i="61"/>
  <c r="L186" i="37" s="1"/>
  <c r="L181" i="61"/>
  <c r="L182" i="61"/>
  <c r="L188" i="37" s="1"/>
  <c r="L183" i="61"/>
  <c r="L184" i="61"/>
  <c r="L185" i="61"/>
  <c r="L186" i="6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1" i="61"/>
  <c r="L202" i="61"/>
  <c r="L203" i="61"/>
  <c r="L204" i="61"/>
  <c r="L210" i="37" s="1"/>
  <c r="L205" i="61"/>
  <c r="L206" i="61"/>
  <c r="L212" i="37" s="1"/>
  <c r="L207" i="61"/>
  <c r="L208" i="61"/>
  <c r="L209" i="61"/>
  <c r="L160" i="6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2" i="61"/>
  <c r="L141" i="61"/>
  <c r="L140" i="61"/>
  <c r="L139" i="61"/>
  <c r="L143" i="37" s="1"/>
  <c r="L138" i="61"/>
  <c r="L137" i="61"/>
  <c r="L141" i="37" s="1"/>
  <c r="L116" i="61"/>
  <c r="L117" i="61"/>
  <c r="L118" i="61"/>
  <c r="L119" i="6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4" i="61"/>
  <c r="L115" i="61"/>
  <c r="L111" i="61"/>
  <c r="L110" i="61"/>
  <c r="L111" i="37" s="1"/>
  <c r="L109" i="61"/>
  <c r="L108" i="61"/>
  <c r="L109" i="37" s="1"/>
  <c r="L107" i="61"/>
  <c r="L106" i="61"/>
  <c r="L105" i="61"/>
  <c r="L104" i="61"/>
  <c r="L103" i="61"/>
  <c r="L102" i="61"/>
  <c r="L101" i="61"/>
  <c r="L100" i="61"/>
  <c r="L99" i="61"/>
  <c r="L98" i="61"/>
  <c r="L99" i="37" s="1"/>
  <c r="L97" i="61"/>
  <c r="L96" i="61"/>
  <c r="L97" i="37" s="1"/>
  <c r="L95" i="61"/>
  <c r="L94" i="61"/>
  <c r="L93" i="61"/>
  <c r="L92" i="61"/>
  <c r="L91" i="61"/>
  <c r="L90" i="61"/>
  <c r="L89" i="61"/>
  <c r="L88" i="61"/>
  <c r="L87" i="61"/>
  <c r="L86" i="61"/>
  <c r="L87" i="37" s="1"/>
  <c r="L85" i="61"/>
  <c r="L84" i="61"/>
  <c r="L85" i="37" s="1"/>
  <c r="L83" i="61"/>
  <c r="L82" i="61"/>
  <c r="L81" i="61"/>
  <c r="L80" i="61"/>
  <c r="L79" i="61"/>
  <c r="L78" i="61"/>
  <c r="L77" i="61"/>
  <c r="L76" i="61"/>
  <c r="L75" i="61"/>
  <c r="L74" i="61"/>
  <c r="L75" i="37" s="1"/>
  <c r="L73" i="61"/>
  <c r="L72" i="61"/>
  <c r="L73" i="37" s="1"/>
  <c r="L71" i="61"/>
  <c r="L70" i="61"/>
  <c r="L69" i="61"/>
  <c r="L68" i="61"/>
  <c r="L67" i="61"/>
  <c r="L66" i="61"/>
  <c r="L65" i="61"/>
  <c r="L64" i="61"/>
  <c r="L63" i="61"/>
  <c r="L62" i="61"/>
  <c r="L63" i="37" s="1"/>
  <c r="L11" i="61"/>
  <c r="L12" i="61"/>
  <c r="L12" i="37" s="1"/>
  <c r="L13" i="61"/>
  <c r="L14" i="61"/>
  <c r="L15" i="61"/>
  <c r="L16" i="61"/>
  <c r="L17" i="61"/>
  <c r="L18" i="61"/>
  <c r="L19" i="61"/>
  <c r="L20" i="61"/>
  <c r="L21" i="61"/>
  <c r="L22" i="61"/>
  <c r="L23" i="61"/>
  <c r="L24" i="61"/>
  <c r="L24" i="37" s="1"/>
  <c r="L25" i="61"/>
  <c r="L26" i="61"/>
  <c r="L27" i="61"/>
  <c r="L28" i="61"/>
  <c r="L29" i="61"/>
  <c r="L30" i="61"/>
  <c r="L31" i="61"/>
  <c r="L32" i="61"/>
  <c r="L33" i="61"/>
  <c r="L34" i="61"/>
  <c r="L35" i="61"/>
  <c r="L36" i="61"/>
  <c r="L36" i="37" s="1"/>
  <c r="L37" i="61"/>
  <c r="L38" i="61"/>
  <c r="L39" i="61"/>
  <c r="L40" i="61"/>
  <c r="L41" i="61"/>
  <c r="L42" i="61"/>
  <c r="L43" i="61"/>
  <c r="L44" i="61"/>
  <c r="L45" i="61"/>
  <c r="L46" i="61"/>
  <c r="L47" i="61"/>
  <c r="L48" i="61"/>
  <c r="L48" i="37" s="1"/>
  <c r="L49" i="61"/>
  <c r="L50" i="61"/>
  <c r="L51" i="61"/>
  <c r="L52" i="61"/>
  <c r="L53" i="61"/>
  <c r="L54" i="61"/>
  <c r="L55" i="61"/>
  <c r="L56" i="61"/>
  <c r="L57" i="61"/>
  <c r="L58" i="61"/>
  <c r="L59" i="61"/>
  <c r="L10" i="61"/>
  <c r="L10" i="37" s="1"/>
  <c r="J6" i="59"/>
  <c r="J7" i="59"/>
  <c r="J8" i="59"/>
  <c r="J9" i="59"/>
  <c r="J10" i="59"/>
  <c r="J11" i="59"/>
  <c r="J12" i="59"/>
  <c r="J13" i="59"/>
  <c r="J14" i="59"/>
  <c r="J5" i="59"/>
  <c r="J141" i="60"/>
  <c r="J140" i="60"/>
  <c r="J93" i="38" s="1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78" i="38" s="1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63" i="38" s="1"/>
  <c r="J93" i="60"/>
  <c r="J92" i="60"/>
  <c r="J91" i="60"/>
  <c r="J90" i="60"/>
  <c r="J78" i="60"/>
  <c r="J77" i="60"/>
  <c r="J76" i="60"/>
  <c r="J75" i="60"/>
  <c r="J74" i="60"/>
  <c r="J73" i="60"/>
  <c r="J72" i="60"/>
  <c r="J71" i="60"/>
  <c r="J48" i="38" s="1"/>
  <c r="J70" i="60"/>
  <c r="J69" i="60"/>
  <c r="J57" i="60"/>
  <c r="J56" i="60"/>
  <c r="J55" i="60"/>
  <c r="J54" i="60"/>
  <c r="J53" i="60"/>
  <c r="J52" i="60"/>
  <c r="J51" i="60"/>
  <c r="J50" i="60"/>
  <c r="J49" i="60"/>
  <c r="J48" i="60"/>
  <c r="J33" i="38" s="1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38" s="1"/>
  <c r="J9" i="60"/>
  <c r="J10" i="60"/>
  <c r="J11" i="60"/>
  <c r="J12" i="60"/>
  <c r="J13" i="60"/>
  <c r="J14" i="60"/>
  <c r="J15" i="60"/>
  <c r="J6" i="60"/>
  <c r="K9" i="74"/>
  <c r="K10" i="74"/>
  <c r="L10" i="74" s="1"/>
  <c r="K11" i="74"/>
  <c r="K18" i="74"/>
  <c r="L18" i="74" s="1"/>
  <c r="K19" i="74"/>
  <c r="L19" i="74" s="1"/>
  <c r="K21" i="74"/>
  <c r="L21" i="74"/>
  <c r="L22" i="74"/>
  <c r="K23" i="74"/>
  <c r="L26" i="74"/>
  <c r="K27" i="74"/>
  <c r="K29" i="74"/>
  <c r="L29" i="74" s="1"/>
  <c r="K30" i="74"/>
  <c r="L30" i="74"/>
  <c r="K34" i="74"/>
  <c r="L34" i="74" s="1"/>
  <c r="K35" i="74"/>
  <c r="L35" i="74" s="1"/>
  <c r="K37" i="74"/>
  <c r="L37" i="74"/>
  <c r="K39" i="74"/>
  <c r="K41" i="74"/>
  <c r="L41" i="74" s="1"/>
  <c r="K42" i="74"/>
  <c r="L42" i="74"/>
  <c r="K45" i="74"/>
  <c r="L45" i="74" s="1"/>
  <c r="K46" i="74"/>
  <c r="L46" i="74"/>
  <c r="K47" i="74"/>
  <c r="L47" i="74" s="1"/>
  <c r="K82" i="74"/>
  <c r="L82" i="74"/>
  <c r="L84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24" i="74"/>
  <c r="K28" i="74"/>
  <c r="L28" i="74" s="1"/>
  <c r="K32" i="74"/>
  <c r="L32" i="74" s="1"/>
  <c r="K36" i="74"/>
  <c r="L36" i="74"/>
  <c r="K40" i="74"/>
  <c r="L40" i="74" s="1"/>
  <c r="K44" i="74"/>
  <c r="L44" i="74"/>
  <c r="K48" i="74"/>
  <c r="L48" i="74"/>
  <c r="K55" i="74"/>
  <c r="L55" i="74" s="1"/>
  <c r="K59" i="74"/>
  <c r="L59" i="74" s="1"/>
  <c r="M449" i="37"/>
  <c r="N449" i="37" s="1"/>
  <c r="N453" i="37"/>
  <c r="M455" i="37"/>
  <c r="N455" i="37" s="1"/>
  <c r="K58" i="74"/>
  <c r="L58" i="74" s="1"/>
  <c r="M450" i="37"/>
  <c r="N450" i="37"/>
  <c r="M452" i="37"/>
  <c r="N452" i="37" s="1"/>
  <c r="M454" i="37"/>
  <c r="N454" i="37" s="1"/>
  <c r="L6" i="66"/>
  <c r="M6" i="66" s="1"/>
  <c r="M9" i="66"/>
  <c r="M456" i="37"/>
  <c r="N456" i="37" s="1"/>
  <c r="M457" i="37"/>
  <c r="N457" i="37" s="1"/>
  <c r="K66" i="74"/>
  <c r="L66" i="74"/>
  <c r="K81" i="74"/>
  <c r="L81" i="74"/>
  <c r="K83" i="74"/>
  <c r="L83" i="74"/>
  <c r="K115" i="40"/>
  <c r="N458" i="37"/>
  <c r="M460" i="37"/>
  <c r="N460" i="37"/>
  <c r="M461" i="37"/>
  <c r="N461" i="37" s="1"/>
  <c r="M462" i="37"/>
  <c r="N462" i="37" s="1"/>
  <c r="M463" i="37"/>
  <c r="N463" i="37"/>
  <c r="N464" i="37"/>
  <c r="M465" i="37"/>
  <c r="N465" i="37"/>
  <c r="E32" i="55"/>
  <c r="H27" i="75"/>
  <c r="X27" i="75"/>
  <c r="V27" i="75"/>
  <c r="T27" i="75"/>
  <c r="R27" i="75"/>
  <c r="J27" i="75"/>
  <c r="G9" i="75"/>
  <c r="AA27" i="75"/>
  <c r="Y27" i="75"/>
  <c r="U27" i="75"/>
  <c r="S27" i="75"/>
  <c r="Q27" i="75"/>
  <c r="O27" i="75"/>
  <c r="M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I39" i="75"/>
  <c r="K39" i="75"/>
  <c r="K40" i="75"/>
  <c r="K42" i="75" s="1"/>
  <c r="M39" i="75"/>
  <c r="M40" i="75"/>
  <c r="M42" i="75" s="1"/>
  <c r="O39" i="75"/>
  <c r="O40" i="75"/>
  <c r="O42" i="75" s="1"/>
  <c r="Q39" i="75"/>
  <c r="Q40" i="75" s="1"/>
  <c r="Q42" i="75" s="1"/>
  <c r="S39" i="75"/>
  <c r="S40" i="75"/>
  <c r="S42" i="75" s="1"/>
  <c r="U39" i="75"/>
  <c r="U40" i="75"/>
  <c r="U42" i="75" s="1"/>
  <c r="W39" i="75"/>
  <c r="W40" i="75"/>
  <c r="W42" i="75" s="1"/>
  <c r="Y39" i="75"/>
  <c r="Y40" i="75" s="1"/>
  <c r="Y42" i="75" s="1"/>
  <c r="AA39" i="75"/>
  <c r="AA40" i="75"/>
  <c r="AA42" i="75" s="1"/>
  <c r="H39" i="75"/>
  <c r="H40" i="75"/>
  <c r="H42" i="75" s="1"/>
  <c r="J39" i="75"/>
  <c r="J40" i="75" s="1"/>
  <c r="J42" i="75" s="1"/>
  <c r="L39" i="75"/>
  <c r="L40" i="75" s="1"/>
  <c r="L42" i="75" s="1"/>
  <c r="N39" i="75"/>
  <c r="N40" i="75"/>
  <c r="N42" i="75" s="1"/>
  <c r="P39" i="75"/>
  <c r="P40" i="75"/>
  <c r="P42" i="75" s="1"/>
  <c r="R39" i="75"/>
  <c r="R40" i="75"/>
  <c r="R42" i="75" s="1"/>
  <c r="T39" i="75"/>
  <c r="T40" i="75" s="1"/>
  <c r="T42" i="75" s="1"/>
  <c r="V39" i="75"/>
  <c r="V40" i="75"/>
  <c r="V42" i="75" s="1"/>
  <c r="X39" i="75"/>
  <c r="X40" i="75"/>
  <c r="X42" i="75" s="1"/>
  <c r="Z39" i="75"/>
  <c r="Z40" i="75" s="1"/>
  <c r="Z42" i="75" s="1"/>
  <c r="W48" i="74"/>
  <c r="L11" i="74"/>
  <c r="L12" i="74"/>
  <c r="L17" i="74"/>
  <c r="L23" i="74"/>
  <c r="L27" i="74"/>
  <c r="L31" i="74"/>
  <c r="L39" i="74"/>
  <c r="L43" i="74"/>
  <c r="W8" i="74"/>
  <c r="W9" i="74"/>
  <c r="W10" i="74"/>
  <c r="W11" i="74"/>
  <c r="W13" i="74"/>
  <c r="W15" i="74"/>
  <c r="W16" i="74"/>
  <c r="W19" i="74"/>
  <c r="W20" i="74"/>
  <c r="W21" i="74"/>
  <c r="W22" i="74"/>
  <c r="W23" i="74"/>
  <c r="W25" i="74"/>
  <c r="W27" i="74"/>
  <c r="W28" i="74"/>
  <c r="W30" i="74"/>
  <c r="W31" i="74"/>
  <c r="W33" i="74"/>
  <c r="W34" i="74"/>
  <c r="W35" i="74"/>
  <c r="W37" i="74"/>
  <c r="W39" i="74"/>
  <c r="W40" i="74"/>
  <c r="W42" i="74"/>
  <c r="W43" i="74"/>
  <c r="W44" i="74"/>
  <c r="W45" i="74"/>
  <c r="W46" i="74"/>
  <c r="W47" i="74"/>
  <c r="L13" i="74"/>
  <c r="Q32" i="55"/>
  <c r="E34" i="55"/>
  <c r="K84" i="74"/>
  <c r="K49" i="8" s="1"/>
  <c r="G44" i="75"/>
  <c r="K9" i="39" s="1"/>
  <c r="G46" i="75"/>
  <c r="K8" i="39" s="1"/>
  <c r="F34" i="55"/>
  <c r="G22" i="75"/>
  <c r="G23" i="75" s="1"/>
  <c r="G34" i="55"/>
  <c r="H34" i="55"/>
  <c r="G19" i="75"/>
  <c r="I34" i="55"/>
  <c r="J34" i="55"/>
  <c r="K34" i="55"/>
  <c r="L34" i="55"/>
  <c r="M15" i="63"/>
  <c r="M40" i="63" s="1"/>
  <c r="N15" i="63"/>
  <c r="N40" i="63" s="1"/>
  <c r="N28" i="63"/>
  <c r="M28" i="63"/>
  <c r="I14" i="63"/>
  <c r="C14" i="63"/>
  <c r="I13" i="63"/>
  <c r="C13" i="63"/>
  <c r="I12" i="63"/>
  <c r="K12" i="63" s="1"/>
  <c r="L12" i="63" s="1"/>
  <c r="C12" i="63"/>
  <c r="I11" i="63"/>
  <c r="C11" i="63"/>
  <c r="I10" i="63"/>
  <c r="C10" i="63"/>
  <c r="I9" i="63"/>
  <c r="C9" i="63"/>
  <c r="I8" i="63"/>
  <c r="C8" i="63"/>
  <c r="I7" i="63"/>
  <c r="K7" i="63" s="1"/>
  <c r="L7" i="63" s="1"/>
  <c r="C7" i="63"/>
  <c r="I6" i="63"/>
  <c r="K6" i="63" s="1"/>
  <c r="L6" i="63" s="1"/>
  <c r="C6" i="63"/>
  <c r="I5" i="63"/>
  <c r="C5" i="63"/>
  <c r="J14" i="63"/>
  <c r="K14" i="63" s="1"/>
  <c r="J13" i="63"/>
  <c r="J12" i="63"/>
  <c r="J9" i="63"/>
  <c r="J8" i="63"/>
  <c r="K8" i="63" s="1"/>
  <c r="L8" i="63" s="1"/>
  <c r="J7" i="63"/>
  <c r="J6" i="63"/>
  <c r="J5" i="63"/>
  <c r="K5" i="63" s="1"/>
  <c r="L439" i="37"/>
  <c r="L437" i="37"/>
  <c r="L431" i="37"/>
  <c r="L429" i="37"/>
  <c r="L427" i="37"/>
  <c r="L425" i="37"/>
  <c r="L423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J358" i="37"/>
  <c r="I358" i="37"/>
  <c r="C358" i="37"/>
  <c r="L357" i="37"/>
  <c r="J357" i="37"/>
  <c r="I357" i="37"/>
  <c r="C357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J303" i="37"/>
  <c r="I303" i="37"/>
  <c r="C303" i="37"/>
  <c r="L302" i="37"/>
  <c r="J302" i="37"/>
  <c r="I302" i="37"/>
  <c r="C302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J267" i="37"/>
  <c r="I267" i="37"/>
  <c r="C267" i="37"/>
  <c r="L266" i="37"/>
  <c r="J266" i="37"/>
  <c r="I266" i="37"/>
  <c r="C266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J243" i="37"/>
  <c r="I243" i="37"/>
  <c r="C243" i="37"/>
  <c r="L242" i="37"/>
  <c r="J242" i="37"/>
  <c r="I242" i="37"/>
  <c r="C242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I187" i="37"/>
  <c r="J187" i="37"/>
  <c r="L187" i="37"/>
  <c r="I188" i="37"/>
  <c r="J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I211" i="37"/>
  <c r="J211" i="37"/>
  <c r="L211" i="37"/>
  <c r="I212" i="37"/>
  <c r="J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J143" i="37"/>
  <c r="I143" i="37"/>
  <c r="C143" i="37"/>
  <c r="L142" i="37"/>
  <c r="J142" i="37"/>
  <c r="I142" i="37"/>
  <c r="C142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J111" i="37"/>
  <c r="I111" i="37"/>
  <c r="L110" i="37"/>
  <c r="J110" i="37"/>
  <c r="I110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J99" i="37"/>
  <c r="I99" i="37"/>
  <c r="L98" i="37"/>
  <c r="J98" i="37"/>
  <c r="I98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J87" i="37"/>
  <c r="I87" i="37"/>
  <c r="L86" i="37"/>
  <c r="J86" i="37"/>
  <c r="I86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J75" i="37"/>
  <c r="I75" i="37"/>
  <c r="L74" i="37"/>
  <c r="J74" i="37"/>
  <c r="I74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J63" i="37"/>
  <c r="I63" i="37"/>
  <c r="I11" i="37"/>
  <c r="J11" i="37"/>
  <c r="L11" i="37"/>
  <c r="I12" i="37"/>
  <c r="J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J10" i="37"/>
  <c r="I10" i="37"/>
  <c r="M29" i="63"/>
  <c r="G18" i="8" s="1"/>
  <c r="N29" i="63"/>
  <c r="H18" i="8" s="1"/>
  <c r="M34" i="55"/>
  <c r="K19" i="63"/>
  <c r="L19" i="63" s="1"/>
  <c r="K23" i="63"/>
  <c r="L23" i="63" s="1"/>
  <c r="K25" i="63"/>
  <c r="L25" i="63"/>
  <c r="L26" i="63"/>
  <c r="K18" i="63"/>
  <c r="L18" i="63" s="1"/>
  <c r="K22" i="63"/>
  <c r="L22" i="63"/>
  <c r="K24" i="63"/>
  <c r="L24" i="63" s="1"/>
  <c r="K9" i="63"/>
  <c r="L9" i="63"/>
  <c r="K10" i="63"/>
  <c r="L10" i="63"/>
  <c r="K13" i="63"/>
  <c r="L13" i="63"/>
  <c r="L14" i="63"/>
  <c r="N34" i="55"/>
  <c r="O34" i="55"/>
  <c r="P34" i="55"/>
  <c r="Q34" i="55"/>
  <c r="K421" i="61"/>
  <c r="K440" i="37" s="1"/>
  <c r="K420" i="61"/>
  <c r="K439" i="37" s="1"/>
  <c r="K419" i="61"/>
  <c r="K438" i="37"/>
  <c r="K418" i="61"/>
  <c r="K437" i="37"/>
  <c r="K417" i="61"/>
  <c r="K436" i="37"/>
  <c r="K416" i="61"/>
  <c r="K435" i="37"/>
  <c r="K415" i="61"/>
  <c r="K434" i="37" s="1"/>
  <c r="K414" i="61"/>
  <c r="K433" i="37" s="1"/>
  <c r="K413" i="61"/>
  <c r="K432" i="37" s="1"/>
  <c r="K412" i="61"/>
  <c r="K431" i="37"/>
  <c r="K411" i="61"/>
  <c r="K430" i="37"/>
  <c r="K410" i="61"/>
  <c r="K429" i="37"/>
  <c r="K409" i="61"/>
  <c r="K428" i="37" s="1"/>
  <c r="K408" i="61"/>
  <c r="K427" i="37" s="1"/>
  <c r="K407" i="61"/>
  <c r="K426" i="37" s="1"/>
  <c r="K406" i="61"/>
  <c r="K425" i="37"/>
  <c r="K405" i="61"/>
  <c r="K424" i="37"/>
  <c r="K404" i="61"/>
  <c r="K423" i="37"/>
  <c r="K403" i="61"/>
  <c r="K422" i="37" s="1"/>
  <c r="K402" i="61"/>
  <c r="K421" i="37" s="1"/>
  <c r="K399" i="61"/>
  <c r="K417" i="37"/>
  <c r="K398" i="61"/>
  <c r="K416" i="37"/>
  <c r="K397" i="61"/>
  <c r="K415" i="37" s="1"/>
  <c r="M415" i="37" s="1"/>
  <c r="K396" i="61"/>
  <c r="K414" i="37"/>
  <c r="K395" i="61"/>
  <c r="K413" i="37" s="1"/>
  <c r="K394" i="61"/>
  <c r="K412" i="37" s="1"/>
  <c r="K393" i="61"/>
  <c r="K411" i="37"/>
  <c r="K392" i="61"/>
  <c r="K410" i="37"/>
  <c r="K391" i="61"/>
  <c r="K409" i="37" s="1"/>
  <c r="K390" i="61"/>
  <c r="K408" i="37" s="1"/>
  <c r="K389" i="61"/>
  <c r="K407" i="37" s="1"/>
  <c r="K388" i="61"/>
  <c r="K406" i="37" s="1"/>
  <c r="K387" i="61"/>
  <c r="K405" i="37"/>
  <c r="K386" i="61"/>
  <c r="K404" i="37"/>
  <c r="M404" i="37" s="1"/>
  <c r="K385" i="61"/>
  <c r="K403" i="37"/>
  <c r="K384" i="61"/>
  <c r="K402" i="37" s="1"/>
  <c r="K383" i="61"/>
  <c r="K401" i="37" s="1"/>
  <c r="K382" i="61"/>
  <c r="K400" i="37" s="1"/>
  <c r="K381" i="61"/>
  <c r="K399" i="37" s="1"/>
  <c r="K380" i="61"/>
  <c r="K398" i="37"/>
  <c r="K376" i="61"/>
  <c r="K392" i="37"/>
  <c r="K375" i="61"/>
  <c r="K391" i="37"/>
  <c r="K374" i="61"/>
  <c r="K390" i="37" s="1"/>
  <c r="K373" i="61"/>
  <c r="K389" i="37" s="1"/>
  <c r="K372" i="61"/>
  <c r="K388" i="37" s="1"/>
  <c r="K371" i="61"/>
  <c r="K387" i="37"/>
  <c r="K370" i="61"/>
  <c r="K386" i="37"/>
  <c r="K369" i="61"/>
  <c r="K385" i="37" s="1"/>
  <c r="M385" i="37" s="1"/>
  <c r="N385" i="37" s="1"/>
  <c r="K368" i="61"/>
  <c r="K384" i="37" s="1"/>
  <c r="M384" i="37" s="1"/>
  <c r="K367" i="61"/>
  <c r="K383" i="37" s="1"/>
  <c r="K366" i="61"/>
  <c r="K382" i="37" s="1"/>
  <c r="K365" i="61"/>
  <c r="K381" i="37"/>
  <c r="K364" i="61"/>
  <c r="K380" i="37" s="1"/>
  <c r="K363" i="61"/>
  <c r="K379" i="37"/>
  <c r="K362" i="61"/>
  <c r="K378" i="37" s="1"/>
  <c r="K361" i="61"/>
  <c r="K377" i="37" s="1"/>
  <c r="K360" i="61"/>
  <c r="K376" i="37" s="1"/>
  <c r="M376" i="37" s="1"/>
  <c r="K359" i="61"/>
  <c r="K375" i="37"/>
  <c r="K358" i="61"/>
  <c r="K374" i="37" s="1"/>
  <c r="M374" i="37" s="1"/>
  <c r="K357" i="61"/>
  <c r="K373" i="37" s="1"/>
  <c r="K354" i="61"/>
  <c r="K369" i="37" s="1"/>
  <c r="K353" i="61"/>
  <c r="K368" i="37" s="1"/>
  <c r="K352" i="61"/>
  <c r="K367" i="37"/>
  <c r="K351" i="61"/>
  <c r="K366" i="37"/>
  <c r="K350" i="61"/>
  <c r="K365" i="37" s="1"/>
  <c r="M365" i="37" s="1"/>
  <c r="K349" i="61"/>
  <c r="K364" i="37" s="1"/>
  <c r="K348" i="61"/>
  <c r="K363" i="37" s="1"/>
  <c r="K347" i="61"/>
  <c r="K362" i="37" s="1"/>
  <c r="K346" i="61"/>
  <c r="K361" i="37"/>
  <c r="K345" i="61"/>
  <c r="K360" i="37"/>
  <c r="K344" i="61"/>
  <c r="K359" i="37"/>
  <c r="K343" i="61"/>
  <c r="K358" i="37" s="1"/>
  <c r="K342" i="61"/>
  <c r="K357" i="37" s="1"/>
  <c r="K341" i="61"/>
  <c r="K356" i="37" s="1"/>
  <c r="K340" i="61"/>
  <c r="K355" i="37" s="1"/>
  <c r="K339" i="61"/>
  <c r="K354" i="37"/>
  <c r="K338" i="61"/>
  <c r="K353" i="37" s="1"/>
  <c r="K337" i="61"/>
  <c r="K352" i="37" s="1"/>
  <c r="M352" i="37" s="1"/>
  <c r="K336" i="61"/>
  <c r="K351" i="37" s="1"/>
  <c r="K335" i="61"/>
  <c r="K350" i="37" s="1"/>
  <c r="K331" i="61"/>
  <c r="K344" i="37" s="1"/>
  <c r="K330" i="61"/>
  <c r="K343" i="37"/>
  <c r="K329" i="61"/>
  <c r="K342" i="37"/>
  <c r="K328" i="61"/>
  <c r="K341" i="37"/>
  <c r="K327" i="61"/>
  <c r="K340" i="37" s="1"/>
  <c r="K326" i="61"/>
  <c r="K339" i="37" s="1"/>
  <c r="K325" i="61"/>
  <c r="K338" i="37" s="1"/>
  <c r="K324" i="61"/>
  <c r="K337" i="37"/>
  <c r="K323" i="61"/>
  <c r="K336" i="37" s="1"/>
  <c r="K322" i="61"/>
  <c r="K335" i="37"/>
  <c r="K319" i="61"/>
  <c r="K331" i="37" s="1"/>
  <c r="K318" i="61"/>
  <c r="K330" i="37" s="1"/>
  <c r="M330" i="37" s="1"/>
  <c r="K317" i="61"/>
  <c r="K329" i="37"/>
  <c r="K316" i="61"/>
  <c r="K328" i="37"/>
  <c r="K315" i="61"/>
  <c r="K327" i="37" s="1"/>
  <c r="K314" i="61"/>
  <c r="K326" i="37" s="1"/>
  <c r="K313" i="61"/>
  <c r="K325" i="37" s="1"/>
  <c r="K312" i="61"/>
  <c r="K324" i="37" s="1"/>
  <c r="K311" i="61"/>
  <c r="K323" i="37"/>
  <c r="M323" i="37" s="1"/>
  <c r="K310" i="61"/>
  <c r="K322" i="37"/>
  <c r="M322" i="37" s="1"/>
  <c r="K306" i="61"/>
  <c r="K316" i="37" s="1"/>
  <c r="K305" i="61"/>
  <c r="K315" i="37" s="1"/>
  <c r="K304" i="61"/>
  <c r="K314" i="37" s="1"/>
  <c r="K303" i="61"/>
  <c r="K313" i="37" s="1"/>
  <c r="K302" i="61"/>
  <c r="K312" i="37"/>
  <c r="K301" i="61"/>
  <c r="K311" i="37"/>
  <c r="K300" i="61"/>
  <c r="K310" i="37"/>
  <c r="M310" i="37" s="1"/>
  <c r="K299" i="61"/>
  <c r="K309" i="37" s="1"/>
  <c r="K298" i="61"/>
  <c r="K308" i="37" s="1"/>
  <c r="K297" i="61"/>
  <c r="K307" i="37" s="1"/>
  <c r="K296" i="61"/>
  <c r="K306" i="37" s="1"/>
  <c r="K295" i="61"/>
  <c r="K305" i="37"/>
  <c r="K294" i="61"/>
  <c r="K304" i="37"/>
  <c r="K293" i="61"/>
  <c r="K303" i="37"/>
  <c r="K292" i="61"/>
  <c r="K302" i="37" s="1"/>
  <c r="K291" i="61"/>
  <c r="K301" i="37" s="1"/>
  <c r="K290" i="61"/>
  <c r="K300" i="37" s="1"/>
  <c r="K289" i="61"/>
  <c r="K299" i="37"/>
  <c r="K288" i="61"/>
  <c r="K298" i="37"/>
  <c r="K287" i="61"/>
  <c r="K297" i="37" s="1"/>
  <c r="K284" i="61"/>
  <c r="K293" i="37" s="1"/>
  <c r="K283" i="61"/>
  <c r="K292" i="37" s="1"/>
  <c r="K282" i="61"/>
  <c r="K291" i="37" s="1"/>
  <c r="K281" i="61"/>
  <c r="K290" i="37"/>
  <c r="K280" i="61"/>
  <c r="K289" i="37" s="1"/>
  <c r="K279" i="61"/>
  <c r="K288" i="37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/>
  <c r="M279" i="37" s="1"/>
  <c r="K269" i="61"/>
  <c r="K278" i="37"/>
  <c r="K268" i="61"/>
  <c r="K277" i="37" s="1"/>
  <c r="K267" i="61"/>
  <c r="K276" i="37" s="1"/>
  <c r="K266" i="61"/>
  <c r="K275" i="37" s="1"/>
  <c r="K265" i="61"/>
  <c r="K274" i="37" s="1"/>
  <c r="K261" i="61"/>
  <c r="K268" i="37"/>
  <c r="K260" i="61"/>
  <c r="K267" i="37"/>
  <c r="M267" i="37" s="1"/>
  <c r="K259" i="61"/>
  <c r="K266" i="37"/>
  <c r="M266" i="37" s="1"/>
  <c r="K258" i="61"/>
  <c r="K265" i="37" s="1"/>
  <c r="K257" i="61"/>
  <c r="K264" i="37" s="1"/>
  <c r="K256" i="61"/>
  <c r="K263" i="37" s="1"/>
  <c r="K255" i="61"/>
  <c r="K262" i="37" s="1"/>
  <c r="K254" i="61"/>
  <c r="K261" i="37"/>
  <c r="K253" i="61"/>
  <c r="K260" i="37"/>
  <c r="K252" i="61"/>
  <c r="K259" i="37"/>
  <c r="M259" i="37" s="1"/>
  <c r="K251" i="61"/>
  <c r="K258" i="37" s="1"/>
  <c r="K250" i="61"/>
  <c r="K257" i="37" s="1"/>
  <c r="K249" i="61"/>
  <c r="K256" i="37" s="1"/>
  <c r="K248" i="61"/>
  <c r="K255" i="37" s="1"/>
  <c r="M255" i="37" s="1"/>
  <c r="K247" i="61"/>
  <c r="K254" i="37"/>
  <c r="K246" i="61"/>
  <c r="K253" i="37"/>
  <c r="K245" i="61"/>
  <c r="K252" i="37" s="1"/>
  <c r="K244" i="61"/>
  <c r="K251" i="37" s="1"/>
  <c r="K243" i="61"/>
  <c r="K250" i="37" s="1"/>
  <c r="K242" i="61"/>
  <c r="K249" i="37" s="1"/>
  <c r="M249" i="37" s="1"/>
  <c r="K241" i="61"/>
  <c r="K248" i="37" s="1"/>
  <c r="K240" i="61"/>
  <c r="K247" i="37"/>
  <c r="K239" i="61"/>
  <c r="K246" i="37" s="1"/>
  <c r="K238" i="61"/>
  <c r="K245" i="37" s="1"/>
  <c r="K237" i="61"/>
  <c r="K244" i="37" s="1"/>
  <c r="M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/>
  <c r="M238" i="37" s="1"/>
  <c r="K230" i="61"/>
  <c r="K237" i="37"/>
  <c r="K229" i="61"/>
  <c r="K236" i="37" s="1"/>
  <c r="K228" i="61"/>
  <c r="K235" i="37" s="1"/>
  <c r="K227" i="61"/>
  <c r="K234" i="37" s="1"/>
  <c r="K226" i="61"/>
  <c r="K233" i="37" s="1"/>
  <c r="K225" i="61"/>
  <c r="K232" i="37"/>
  <c r="K224" i="61"/>
  <c r="K231" i="37"/>
  <c r="M231" i="37" s="1"/>
  <c r="K223" i="61"/>
  <c r="K230" i="37"/>
  <c r="M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/>
  <c r="K216" i="61"/>
  <c r="K223" i="37"/>
  <c r="K215" i="61"/>
  <c r="K222" i="37" s="1"/>
  <c r="K214" i="61"/>
  <c r="K221" i="37" s="1"/>
  <c r="K213" i="61"/>
  <c r="K220" i="37" s="1"/>
  <c r="K212" i="61"/>
  <c r="K219" i="37" s="1"/>
  <c r="K209" i="61"/>
  <c r="K215" i="37" s="1"/>
  <c r="M215" i="37" s="1"/>
  <c r="K208" i="61"/>
  <c r="K214" i="37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M208" i="37" s="1"/>
  <c r="K201" i="61"/>
  <c r="K207" i="37" s="1"/>
  <c r="K200" i="61"/>
  <c r="K206" i="37" s="1"/>
  <c r="M206" i="37" s="1"/>
  <c r="K199" i="61"/>
  <c r="K205" i="37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/>
  <c r="K192" i="61"/>
  <c r="K198" i="37" s="1"/>
  <c r="M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/>
  <c r="K185" i="61"/>
  <c r="K191" i="37"/>
  <c r="K184" i="61"/>
  <c r="K190" i="37" s="1"/>
  <c r="K183" i="61"/>
  <c r="K189" i="37" s="1"/>
  <c r="K182" i="61"/>
  <c r="K188" i="37" s="1"/>
  <c r="K181" i="61"/>
  <c r="K187" i="37" s="1"/>
  <c r="M187" i="37" s="1"/>
  <c r="K180" i="61"/>
  <c r="K186" i="37" s="1"/>
  <c r="K179" i="61"/>
  <c r="K185" i="37" s="1"/>
  <c r="K178" i="61"/>
  <c r="K184" i="37" s="1"/>
  <c r="M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/>
  <c r="K162" i="61"/>
  <c r="K168" i="37" s="1"/>
  <c r="K161" i="61"/>
  <c r="K167" i="37" s="1"/>
  <c r="M167" i="37" s="1"/>
  <c r="K160" i="61"/>
  <c r="K166" i="37" s="1"/>
  <c r="K156" i="61"/>
  <c r="K160" i="37" s="1"/>
  <c r="K155" i="61"/>
  <c r="K159" i="37" s="1"/>
  <c r="K154" i="61"/>
  <c r="K158" i="37" s="1"/>
  <c r="M158" i="37" s="1"/>
  <c r="K153" i="61"/>
  <c r="K157" i="37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/>
  <c r="M151" i="37" s="1"/>
  <c r="K146" i="61"/>
  <c r="K150" i="37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M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/>
  <c r="K130" i="61"/>
  <c r="K133" i="37" s="1"/>
  <c r="K129" i="61"/>
  <c r="K132" i="37" s="1"/>
  <c r="M132" i="37" s="1"/>
  <c r="K128" i="61"/>
  <c r="K131" i="37" s="1"/>
  <c r="K127" i="61"/>
  <c r="K130" i="37" s="1"/>
  <c r="M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M119" i="37" s="1"/>
  <c r="K115" i="61"/>
  <c r="K118" i="37" s="1"/>
  <c r="M118" i="37" s="1"/>
  <c r="K111" i="61"/>
  <c r="K112" i="37" s="1"/>
  <c r="K110" i="61"/>
  <c r="K111" i="37" s="1"/>
  <c r="M111" i="37" s="1"/>
  <c r="K109" i="61"/>
  <c r="K110" i="37" s="1"/>
  <c r="K108" i="61"/>
  <c r="K109" i="37" s="1"/>
  <c r="K107" i="61"/>
  <c r="K108" i="37"/>
  <c r="K106" i="61"/>
  <c r="K107" i="37" s="1"/>
  <c r="M107" i="37" s="1"/>
  <c r="K105" i="61"/>
  <c r="K106" i="37" s="1"/>
  <c r="M106" i="37" s="1"/>
  <c r="K104" i="61"/>
  <c r="K105" i="37"/>
  <c r="K103" i="61"/>
  <c r="K104" i="37"/>
  <c r="K102" i="61"/>
  <c r="K103" i="37" s="1"/>
  <c r="K101" i="61"/>
  <c r="K102" i="37" s="1"/>
  <c r="K100" i="61"/>
  <c r="K101" i="37"/>
  <c r="K99" i="61"/>
  <c r="K100" i="37"/>
  <c r="K98" i="61"/>
  <c r="K99" i="37" s="1"/>
  <c r="K97" i="61"/>
  <c r="K98" i="37" s="1"/>
  <c r="K96" i="61"/>
  <c r="K97" i="37" s="1"/>
  <c r="K95" i="61"/>
  <c r="K96" i="37" s="1"/>
  <c r="K94" i="61"/>
  <c r="K95" i="37" s="1"/>
  <c r="M95" i="37" s="1"/>
  <c r="K93" i="61"/>
  <c r="K94" i="37" s="1"/>
  <c r="M94" i="37" s="1"/>
  <c r="K92" i="61"/>
  <c r="K93" i="37" s="1"/>
  <c r="K91" i="61"/>
  <c r="K92" i="37" s="1"/>
  <c r="K90" i="61"/>
  <c r="K91" i="37" s="1"/>
  <c r="K89" i="61"/>
  <c r="K90" i="37" s="1"/>
  <c r="M90" i="37" s="1"/>
  <c r="K88" i="61"/>
  <c r="K89" i="37"/>
  <c r="M89" i="37" s="1"/>
  <c r="K87" i="61"/>
  <c r="K88" i="37"/>
  <c r="K86" i="61"/>
  <c r="K87" i="37" s="1"/>
  <c r="K85" i="61"/>
  <c r="K86" i="37" s="1"/>
  <c r="K84" i="61"/>
  <c r="K85" i="37" s="1"/>
  <c r="M85" i="37" s="1"/>
  <c r="K83" i="61"/>
  <c r="K84" i="37"/>
  <c r="K82" i="61"/>
  <c r="K83" i="37"/>
  <c r="K81" i="61"/>
  <c r="K82" i="37" s="1"/>
  <c r="M82" i="37" s="1"/>
  <c r="K80" i="61"/>
  <c r="K81" i="37" s="1"/>
  <c r="K79" i="61"/>
  <c r="K80" i="37" s="1"/>
  <c r="K78" i="61"/>
  <c r="K79" i="37" s="1"/>
  <c r="M79" i="37" s="1"/>
  <c r="K77" i="61"/>
  <c r="K78" i="37" s="1"/>
  <c r="M78" i="37" s="1"/>
  <c r="K76" i="61"/>
  <c r="K77" i="37" s="1"/>
  <c r="M77" i="37" s="1"/>
  <c r="K75" i="61"/>
  <c r="K76" i="37"/>
  <c r="K74" i="61"/>
  <c r="K75" i="37" s="1"/>
  <c r="K73" i="61"/>
  <c r="K74" i="37" s="1"/>
  <c r="K72" i="61"/>
  <c r="K73" i="37" s="1"/>
  <c r="K71" i="61"/>
  <c r="K72" i="37" s="1"/>
  <c r="K70" i="61"/>
  <c r="K71" i="37" s="1"/>
  <c r="M71" i="37" s="1"/>
  <c r="K69" i="61"/>
  <c r="K70" i="37"/>
  <c r="M70" i="37" s="1"/>
  <c r="K68" i="61"/>
  <c r="K69" i="37" s="1"/>
  <c r="K67" i="61"/>
  <c r="K68" i="37" s="1"/>
  <c r="K66" i="61"/>
  <c r="K67" i="37" s="1"/>
  <c r="K65" i="61"/>
  <c r="K66" i="37"/>
  <c r="M66" i="37" s="1"/>
  <c r="K64" i="61"/>
  <c r="K65" i="37"/>
  <c r="M65" i="37" s="1"/>
  <c r="K63" i="61"/>
  <c r="K64" i="37"/>
  <c r="K62" i="61"/>
  <c r="K63" i="37" s="1"/>
  <c r="K59" i="61"/>
  <c r="K59" i="37" s="1"/>
  <c r="K58" i="61"/>
  <c r="K58" i="37" s="1"/>
  <c r="M58" i="37" s="1"/>
  <c r="K57" i="61"/>
  <c r="K57" i="37"/>
  <c r="K56" i="61"/>
  <c r="K56" i="37"/>
  <c r="K55" i="61"/>
  <c r="K55" i="37" s="1"/>
  <c r="M55" i="37" s="1"/>
  <c r="K54" i="61"/>
  <c r="K54" i="37" s="1"/>
  <c r="M54" i="37" s="1"/>
  <c r="K53" i="61"/>
  <c r="K53" i="37" s="1"/>
  <c r="K52" i="61"/>
  <c r="K52" i="37" s="1"/>
  <c r="K51" i="61"/>
  <c r="K51" i="37" s="1"/>
  <c r="M51" i="37" s="1"/>
  <c r="K50" i="61"/>
  <c r="K50" i="37" s="1"/>
  <c r="M50" i="37" s="1"/>
  <c r="K49" i="61"/>
  <c r="K49" i="37"/>
  <c r="K48" i="61"/>
  <c r="K48" i="37" s="1"/>
  <c r="K47" i="61"/>
  <c r="K47" i="37" s="1"/>
  <c r="K46" i="61"/>
  <c r="K46" i="37" s="1"/>
  <c r="K45" i="61"/>
  <c r="K45" i="37" s="1"/>
  <c r="M45" i="37" s="1"/>
  <c r="N45" i="37" s="1"/>
  <c r="K44" i="61"/>
  <c r="K44" i="37" s="1"/>
  <c r="M44" i="37" s="1"/>
  <c r="K43" i="61"/>
  <c r="K43" i="37"/>
  <c r="M43" i="37" s="1"/>
  <c r="K42" i="61"/>
  <c r="K42" i="37" s="1"/>
  <c r="K41" i="61"/>
  <c r="K41" i="37" s="1"/>
  <c r="K40" i="61"/>
  <c r="K40" i="37" s="1"/>
  <c r="K39" i="61"/>
  <c r="K39" i="37"/>
  <c r="M39" i="37" s="1"/>
  <c r="K38" i="61"/>
  <c r="K38" i="37"/>
  <c r="M38" i="37" s="1"/>
  <c r="K37" i="61"/>
  <c r="K37" i="37"/>
  <c r="K36" i="61"/>
  <c r="K36" i="37" s="1"/>
  <c r="K35" i="61"/>
  <c r="K35" i="37" s="1"/>
  <c r="K34" i="61"/>
  <c r="K34" i="37" s="1"/>
  <c r="M34" i="37" s="1"/>
  <c r="K33" i="61"/>
  <c r="K33" i="37"/>
  <c r="K32" i="61"/>
  <c r="K32" i="37"/>
  <c r="K31" i="61"/>
  <c r="K31" i="37" s="1"/>
  <c r="M31" i="37" s="1"/>
  <c r="K30" i="61"/>
  <c r="K30" i="37" s="1"/>
  <c r="M30" i="37" s="1"/>
  <c r="K29" i="61"/>
  <c r="K29" i="37" s="1"/>
  <c r="K28" i="61"/>
  <c r="K28" i="37" s="1"/>
  <c r="K27" i="61"/>
  <c r="K27" i="37" s="1"/>
  <c r="M27" i="37" s="1"/>
  <c r="K26" i="61"/>
  <c r="K26" i="37" s="1"/>
  <c r="M26" i="37" s="1"/>
  <c r="K25" i="61"/>
  <c r="K25" i="37"/>
  <c r="K24" i="61"/>
  <c r="K24" i="37" s="1"/>
  <c r="K23" i="61"/>
  <c r="K23" i="37" s="1"/>
  <c r="K22" i="61"/>
  <c r="K22" i="37" s="1"/>
  <c r="K21" i="61"/>
  <c r="K21" i="37" s="1"/>
  <c r="K20" i="61"/>
  <c r="K20" i="37" s="1"/>
  <c r="M20" i="37" s="1"/>
  <c r="K19" i="61"/>
  <c r="K19" i="37"/>
  <c r="M19" i="37" s="1"/>
  <c r="K18" i="61"/>
  <c r="K18" i="37" s="1"/>
  <c r="K17" i="61"/>
  <c r="K17" i="37" s="1"/>
  <c r="K16" i="61"/>
  <c r="K16" i="37" s="1"/>
  <c r="K15" i="61"/>
  <c r="K15" i="37"/>
  <c r="M15" i="37" s="1"/>
  <c r="K14" i="61"/>
  <c r="K14" i="37"/>
  <c r="M14" i="37" s="1"/>
  <c r="K13" i="61"/>
  <c r="K13" i="37"/>
  <c r="K12" i="61"/>
  <c r="K12" i="37" s="1"/>
  <c r="K11" i="61"/>
  <c r="K11" i="37" s="1"/>
  <c r="K10" i="61"/>
  <c r="K10" i="37" s="1"/>
  <c r="M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K80" i="38" s="1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K50" i="38" s="1"/>
  <c r="I51" i="38"/>
  <c r="K51" i="38" s="1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K41" i="38" s="1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2" i="38"/>
  <c r="J91" i="38"/>
  <c r="J90" i="38"/>
  <c r="J89" i="38"/>
  <c r="J88" i="38"/>
  <c r="J87" i="38"/>
  <c r="J86" i="38"/>
  <c r="K86" i="38" s="1"/>
  <c r="J85" i="38"/>
  <c r="J81" i="38"/>
  <c r="J80" i="38"/>
  <c r="J79" i="38"/>
  <c r="J77" i="38"/>
  <c r="J76" i="38"/>
  <c r="J75" i="38"/>
  <c r="J74" i="38"/>
  <c r="K74" i="38" s="1"/>
  <c r="J73" i="38"/>
  <c r="J72" i="38"/>
  <c r="J68" i="38"/>
  <c r="J67" i="38"/>
  <c r="J66" i="38"/>
  <c r="K66" i="38" s="1"/>
  <c r="J65" i="38"/>
  <c r="J64" i="38"/>
  <c r="J62" i="38"/>
  <c r="J61" i="38"/>
  <c r="J60" i="38"/>
  <c r="J59" i="38"/>
  <c r="J55" i="38"/>
  <c r="K55" i="38" s="1"/>
  <c r="J54" i="38"/>
  <c r="J53" i="38"/>
  <c r="J52" i="38"/>
  <c r="J51" i="38"/>
  <c r="J50" i="38"/>
  <c r="J49" i="38"/>
  <c r="J47" i="38"/>
  <c r="J46" i="38"/>
  <c r="J42" i="38"/>
  <c r="J41" i="38"/>
  <c r="J40" i="38"/>
  <c r="J39" i="38"/>
  <c r="K39" i="38" s="1"/>
  <c r="J38" i="38"/>
  <c r="J37" i="38"/>
  <c r="J36" i="38"/>
  <c r="J35" i="38"/>
  <c r="J34" i="38"/>
  <c r="J29" i="38"/>
  <c r="J28" i="38"/>
  <c r="J27" i="38"/>
  <c r="J26" i="38"/>
  <c r="K26" i="38" s="1"/>
  <c r="J25" i="38"/>
  <c r="J24" i="38"/>
  <c r="J23" i="38"/>
  <c r="K23" i="38" s="1"/>
  <c r="J22" i="38"/>
  <c r="J21" i="38"/>
  <c r="J20" i="38"/>
  <c r="J8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K7" i="58" s="1"/>
  <c r="L7" i="58" s="1"/>
  <c r="I8" i="58"/>
  <c r="I9" i="58"/>
  <c r="I10" i="58"/>
  <c r="K10" i="58" s="1"/>
  <c r="L10" i="58" s="1"/>
  <c r="I11" i="58"/>
  <c r="I12" i="58"/>
  <c r="K12" i="58" s="1"/>
  <c r="L12" i="58" s="1"/>
  <c r="I13" i="58"/>
  <c r="I14" i="58"/>
  <c r="K14" i="58" s="1"/>
  <c r="L14" i="58" s="1"/>
  <c r="I5" i="58"/>
  <c r="J6" i="58"/>
  <c r="K6" i="58" s="1"/>
  <c r="L6" i="58" s="1"/>
  <c r="J7" i="58"/>
  <c r="J8" i="58"/>
  <c r="J9" i="58"/>
  <c r="K9" i="58" s="1"/>
  <c r="L9" i="58" s="1"/>
  <c r="J10" i="58"/>
  <c r="J11" i="58"/>
  <c r="J12" i="58"/>
  <c r="J13" i="58"/>
  <c r="J14" i="58"/>
  <c r="J5" i="58"/>
  <c r="N15" i="58"/>
  <c r="M15" i="58"/>
  <c r="M26" i="58" s="1"/>
  <c r="K8" i="58"/>
  <c r="L8" i="58" s="1"/>
  <c r="K5" i="58"/>
  <c r="L5" i="58"/>
  <c r="K11" i="58"/>
  <c r="L11" i="58"/>
  <c r="K13" i="58"/>
  <c r="L13" i="58" s="1"/>
  <c r="AX221" i="35"/>
  <c r="Y120" i="35" s="1"/>
  <c r="AW221" i="35"/>
  <c r="X120" i="35" s="1"/>
  <c r="X121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Y115" i="35" s="1"/>
  <c r="AW214" i="35"/>
  <c r="X115" i="35" s="1"/>
  <c r="AX213" i="35"/>
  <c r="AW213" i="35"/>
  <c r="AX212" i="35"/>
  <c r="AW212" i="35"/>
  <c r="AM212" i="35"/>
  <c r="AM213" i="35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/>
  <c r="AX202" i="35"/>
  <c r="AW202" i="35"/>
  <c r="AX200" i="35"/>
  <c r="Y109" i="35" s="1"/>
  <c r="Y110" i="35" s="1"/>
  <c r="AW200" i="35"/>
  <c r="X109" i="35"/>
  <c r="AX199" i="35"/>
  <c r="AW199" i="35"/>
  <c r="AX198" i="35"/>
  <c r="AW198" i="35"/>
  <c r="AX197" i="35"/>
  <c r="Y106" i="35" s="1"/>
  <c r="AW197" i="35"/>
  <c r="X106" i="35" s="1"/>
  <c r="AX196" i="35"/>
  <c r="Y105" i="35"/>
  <c r="AW196" i="35"/>
  <c r="X105" i="35"/>
  <c r="AX195" i="35"/>
  <c r="AW195" i="35"/>
  <c r="AX194" i="35"/>
  <c r="AW194" i="35"/>
  <c r="AX193" i="35"/>
  <c r="Y104" i="35" s="1"/>
  <c r="Y103" i="35" s="1"/>
  <c r="AW193" i="35"/>
  <c r="X104" i="35" s="1"/>
  <c r="X103" i="35" s="1"/>
  <c r="AX192" i="35"/>
  <c r="AW192" i="35"/>
  <c r="AX191" i="35"/>
  <c r="Y102" i="35"/>
  <c r="AW191" i="35"/>
  <c r="X102" i="35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/>
  <c r="AX182" i="35"/>
  <c r="AW182" i="35"/>
  <c r="AM182" i="35"/>
  <c r="AM186" i="35" s="1"/>
  <c r="AL182" i="35"/>
  <c r="AL183" i="35" s="1"/>
  <c r="AL184" i="35"/>
  <c r="AL185" i="35" s="1"/>
  <c r="AX181" i="35"/>
  <c r="AW181" i="35"/>
  <c r="AX179" i="35"/>
  <c r="Y98" i="35"/>
  <c r="Y99" i="35"/>
  <c r="AW179" i="35"/>
  <c r="X98" i="35"/>
  <c r="X99" i="35" s="1"/>
  <c r="AX178" i="35"/>
  <c r="AW178" i="35"/>
  <c r="AX177" i="35"/>
  <c r="AW177" i="35"/>
  <c r="AX176" i="35"/>
  <c r="AW176" i="35"/>
  <c r="AW175" i="35"/>
  <c r="X94" i="35"/>
  <c r="AX174" i="35"/>
  <c r="AW174" i="35"/>
  <c r="AX173" i="35"/>
  <c r="AW173" i="35"/>
  <c r="AW172" i="35"/>
  <c r="X93" i="35" s="1"/>
  <c r="AX171" i="35"/>
  <c r="AW171" i="35"/>
  <c r="AW170" i="35"/>
  <c r="X91" i="35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 s="1"/>
  <c r="AX161" i="35"/>
  <c r="AW161" i="35"/>
  <c r="AM161" i="35"/>
  <c r="AM165" i="35"/>
  <c r="AL161" i="35"/>
  <c r="AL162" i="35"/>
  <c r="AL163" i="35" s="1"/>
  <c r="AL164" i="35" s="1"/>
  <c r="AX160" i="35"/>
  <c r="AW160" i="35"/>
  <c r="AX158" i="35"/>
  <c r="Y87" i="35"/>
  <c r="Y88" i="35" s="1"/>
  <c r="AW158" i="35"/>
  <c r="X87" i="35"/>
  <c r="X88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 s="1"/>
  <c r="AX140" i="35"/>
  <c r="AW140" i="35"/>
  <c r="AM140" i="35"/>
  <c r="AM144" i="35" s="1"/>
  <c r="AL140" i="35"/>
  <c r="AL141" i="35"/>
  <c r="AL142" i="35" s="1"/>
  <c r="AL143" i="35"/>
  <c r="AX139" i="35"/>
  <c r="AW139" i="35"/>
  <c r="AX137" i="35"/>
  <c r="Y76" i="35"/>
  <c r="Y77" i="35" s="1"/>
  <c r="AW137" i="35"/>
  <c r="X76" i="35"/>
  <c r="X77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 s="1"/>
  <c r="AX119" i="35"/>
  <c r="AW119" i="35"/>
  <c r="AM119" i="35"/>
  <c r="AM123" i="35"/>
  <c r="AL119" i="35"/>
  <c r="AL120" i="35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/>
  <c r="AW115" i="35"/>
  <c r="X64" i="35"/>
  <c r="AX114" i="35"/>
  <c r="Y63" i="35"/>
  <c r="AW114" i="35"/>
  <c r="X63" i="35"/>
  <c r="AX113" i="35"/>
  <c r="Y62" i="35"/>
  <c r="AW113" i="35"/>
  <c r="X62" i="35"/>
  <c r="AX112" i="35"/>
  <c r="Y61" i="35"/>
  <c r="AW112" i="35"/>
  <c r="X61" i="35"/>
  <c r="AX111" i="35"/>
  <c r="AW111" i="35"/>
  <c r="AX110" i="35"/>
  <c r="AW110" i="35"/>
  <c r="AX109" i="35"/>
  <c r="Y60" i="35"/>
  <c r="AW109" i="35"/>
  <c r="X60" i="35"/>
  <c r="AX108" i="35"/>
  <c r="Y59" i="35"/>
  <c r="AW108" i="35"/>
  <c r="X59" i="35"/>
  <c r="AX107" i="35"/>
  <c r="Y58" i="35"/>
  <c r="AW107" i="35"/>
  <c r="X58" i="35"/>
  <c r="AM107" i="35"/>
  <c r="AM108" i="35"/>
  <c r="AM109" i="35" s="1"/>
  <c r="AX106" i="35"/>
  <c r="Y57" i="35" s="1"/>
  <c r="AW106" i="35"/>
  <c r="X57" i="35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/>
  <c r="AX98" i="35"/>
  <c r="AW98" i="35"/>
  <c r="AM98" i="35"/>
  <c r="AM102" i="35"/>
  <c r="AL98" i="35"/>
  <c r="AL99" i="35" s="1"/>
  <c r="AL100" i="35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/>
  <c r="AX78" i="35"/>
  <c r="AW78" i="35"/>
  <c r="AM78" i="35"/>
  <c r="AM82" i="35"/>
  <c r="AX77" i="35"/>
  <c r="AW77" i="35"/>
  <c r="AM77" i="35"/>
  <c r="AM81" i="35"/>
  <c r="AL77" i="35"/>
  <c r="AL78" i="35"/>
  <c r="AL79" i="35" s="1"/>
  <c r="AL80" i="35"/>
  <c r="AX76" i="35"/>
  <c r="AW76" i="35"/>
  <c r="Y43" i="35"/>
  <c r="Y44" i="35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 s="1"/>
  <c r="AX56" i="35"/>
  <c r="AW56" i="35"/>
  <c r="AM56" i="35"/>
  <c r="AM60" i="35"/>
  <c r="AL56" i="35"/>
  <c r="AL57" i="35" s="1"/>
  <c r="AL58" i="35"/>
  <c r="AL59" i="35" s="1"/>
  <c r="AX55" i="35"/>
  <c r="AW55" i="35"/>
  <c r="AX54" i="35"/>
  <c r="AW54" i="35"/>
  <c r="AX53" i="35"/>
  <c r="Y32" i="35" s="1"/>
  <c r="Y33" i="35"/>
  <c r="AW53" i="35"/>
  <c r="X32" i="35"/>
  <c r="X33" i="35" s="1"/>
  <c r="AX52" i="35"/>
  <c r="Y31" i="35"/>
  <c r="AW52" i="35"/>
  <c r="X31" i="35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/>
  <c r="AX44" i="35"/>
  <c r="Y25" i="35" s="1"/>
  <c r="AW44" i="35"/>
  <c r="X25" i="35" s="1"/>
  <c r="AM44" i="35"/>
  <c r="AM45" i="35"/>
  <c r="AM46" i="35"/>
  <c r="AX43" i="35"/>
  <c r="Y24" i="35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/>
  <c r="AX36" i="35"/>
  <c r="AW36" i="35"/>
  <c r="AM36" i="35"/>
  <c r="AM40" i="35"/>
  <c r="AX35" i="35"/>
  <c r="AW35" i="35"/>
  <c r="AM35" i="35"/>
  <c r="AM39" i="35"/>
  <c r="AL35" i="35"/>
  <c r="AL36" i="35" s="1"/>
  <c r="AL37" i="35" s="1"/>
  <c r="AL38" i="35"/>
  <c r="AX34" i="35"/>
  <c r="AW34" i="35"/>
  <c r="Y21" i="35"/>
  <c r="X22" i="35"/>
  <c r="X18" i="35"/>
  <c r="Y17" i="35"/>
  <c r="X17" i="35"/>
  <c r="AX27" i="35"/>
  <c r="AW27" i="35"/>
  <c r="AX26" i="35"/>
  <c r="AW26" i="35"/>
  <c r="AX24" i="35"/>
  <c r="Y15" i="35"/>
  <c r="AW24" i="35"/>
  <c r="X15" i="35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/>
  <c r="AX14" i="35"/>
  <c r="AW14" i="35"/>
  <c r="AM14" i="35"/>
  <c r="AM18" i="35" s="1"/>
  <c r="AL14" i="35"/>
  <c r="AL15" i="35"/>
  <c r="AL16" i="35" s="1"/>
  <c r="AL17" i="35" s="1"/>
  <c r="AX13" i="35"/>
  <c r="AW13" i="35"/>
  <c r="Y121" i="35"/>
  <c r="W121" i="35"/>
  <c r="V121" i="35"/>
  <c r="AB112" i="35"/>
  <c r="AB113" i="35" s="1"/>
  <c r="AB114" i="35" s="1"/>
  <c r="AB115" i="35" s="1"/>
  <c r="AB116" i="35"/>
  <c r="AB117" i="35" s="1"/>
  <c r="AB118" i="35" s="1"/>
  <c r="AB119" i="35" s="1"/>
  <c r="AB120" i="35" s="1"/>
  <c r="AB121" i="35"/>
  <c r="X110" i="35"/>
  <c r="W110" i="35"/>
  <c r="V110" i="35"/>
  <c r="AB101" i="35"/>
  <c r="AB102" i="35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/>
  <c r="AB52" i="35" s="1"/>
  <c r="AB53" i="35" s="1"/>
  <c r="AB54" i="35" s="1"/>
  <c r="AB55" i="35" s="1"/>
  <c r="X43" i="35"/>
  <c r="X44" i="35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/>
  <c r="AB38" i="35" s="1"/>
  <c r="AB39" i="35" s="1"/>
  <c r="AB40" i="35" s="1"/>
  <c r="AB41" i="35" s="1"/>
  <c r="AB42" i="35" s="1"/>
  <c r="AB43" i="35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W22" i="35" s="1"/>
  <c r="V21" i="35"/>
  <c r="V22" i="35"/>
  <c r="Y18" i="35"/>
  <c r="Y20" i="35"/>
  <c r="W18" i="35"/>
  <c r="V18" i="35"/>
  <c r="V19" i="35" s="1"/>
  <c r="W16" i="35"/>
  <c r="V16" i="35"/>
  <c r="W15" i="35"/>
  <c r="W14" i="35"/>
  <c r="V14" i="35"/>
  <c r="AB13" i="35"/>
  <c r="AB14" i="35"/>
  <c r="AB15" i="35"/>
  <c r="AB16" i="35" s="1"/>
  <c r="AB17" i="35" s="1"/>
  <c r="AB18" i="35"/>
  <c r="AB19" i="35" s="1"/>
  <c r="AB20" i="35" s="1"/>
  <c r="AB21" i="35" s="1"/>
  <c r="AB22" i="35" s="1"/>
  <c r="AB23" i="35" s="1"/>
  <c r="AB24" i="35"/>
  <c r="AB25" i="35" s="1"/>
  <c r="AB26" i="35" s="1"/>
  <c r="AB27" i="35" s="1"/>
  <c r="AB28" i="35" s="1"/>
  <c r="AB29" i="35" s="1"/>
  <c r="AB30" i="35"/>
  <c r="AB31" i="35" s="1"/>
  <c r="AB32" i="35" s="1"/>
  <c r="AB33" i="35"/>
  <c r="W13" i="35"/>
  <c r="V13" i="35"/>
  <c r="W12" i="35"/>
  <c r="V12" i="35"/>
  <c r="Y22" i="35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18" i="35"/>
  <c r="AL19" i="35" s="1"/>
  <c r="AL20" i="35" s="1"/>
  <c r="Y19" i="35"/>
  <c r="AL105" i="35"/>
  <c r="V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/>
  <c r="I16" i="4" s="1"/>
  <c r="J7" i="4"/>
  <c r="J11" i="4" s="1"/>
  <c r="J15" i="4" s="1"/>
  <c r="J16" i="4"/>
  <c r="K7" i="4"/>
  <c r="K11" i="4" s="1"/>
  <c r="K15" i="4" s="1"/>
  <c r="K16" i="4" s="1"/>
  <c r="L7" i="4"/>
  <c r="L11" i="4" s="1"/>
  <c r="L15" i="4"/>
  <c r="L16" i="4" s="1"/>
  <c r="M7" i="4"/>
  <c r="M11" i="4" s="1"/>
  <c r="M15" i="4" s="1"/>
  <c r="M16" i="4"/>
  <c r="N7" i="4"/>
  <c r="N11" i="4" s="1"/>
  <c r="N15" i="4" s="1"/>
  <c r="N16" i="4" s="1"/>
  <c r="C7" i="4"/>
  <c r="C11" i="4" s="1"/>
  <c r="C15" i="4"/>
  <c r="C16" i="4" s="1"/>
  <c r="H55" i="41"/>
  <c r="AM7" i="35"/>
  <c r="AL7" i="35"/>
  <c r="AK7" i="35"/>
  <c r="J38" i="35"/>
  <c r="U7" i="35"/>
  <c r="T7" i="35"/>
  <c r="X7" i="35" s="1"/>
  <c r="Y7" i="35"/>
  <c r="W7" i="35"/>
  <c r="K94" i="38"/>
  <c r="K93" i="38"/>
  <c r="K92" i="38"/>
  <c r="K91" i="38"/>
  <c r="K90" i="38"/>
  <c r="K89" i="38"/>
  <c r="K88" i="38"/>
  <c r="K87" i="38"/>
  <c r="K85" i="38"/>
  <c r="K79" i="38"/>
  <c r="K78" i="38"/>
  <c r="K77" i="38"/>
  <c r="K76" i="38"/>
  <c r="K75" i="38"/>
  <c r="K73" i="38"/>
  <c r="K72" i="38"/>
  <c r="K68" i="38"/>
  <c r="K67" i="38"/>
  <c r="K65" i="38"/>
  <c r="K64" i="38"/>
  <c r="K63" i="38"/>
  <c r="K62" i="38"/>
  <c r="K61" i="38"/>
  <c r="K60" i="38"/>
  <c r="K59" i="38"/>
  <c r="K54" i="38"/>
  <c r="K53" i="38"/>
  <c r="K52" i="38"/>
  <c r="K49" i="38"/>
  <c r="K48" i="38"/>
  <c r="K47" i="38"/>
  <c r="K46" i="38"/>
  <c r="K42" i="38"/>
  <c r="K40" i="38"/>
  <c r="K38" i="38"/>
  <c r="K37" i="38"/>
  <c r="K36" i="38"/>
  <c r="K35" i="38"/>
  <c r="K34" i="38"/>
  <c r="K33" i="38"/>
  <c r="K29" i="38"/>
  <c r="K28" i="38"/>
  <c r="K27" i="38"/>
  <c r="K25" i="38"/>
  <c r="K24" i="38"/>
  <c r="K22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4" i="37"/>
  <c r="M413" i="37"/>
  <c r="M412" i="37"/>
  <c r="M411" i="37"/>
  <c r="M410" i="37"/>
  <c r="M409" i="37"/>
  <c r="M408" i="37"/>
  <c r="M407" i="37"/>
  <c r="M406" i="37"/>
  <c r="M405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3" i="37"/>
  <c r="M382" i="37"/>
  <c r="M381" i="37"/>
  <c r="M380" i="37"/>
  <c r="M379" i="37"/>
  <c r="M378" i="37"/>
  <c r="M377" i="37"/>
  <c r="M375" i="37"/>
  <c r="M373" i="37"/>
  <c r="M369" i="37"/>
  <c r="M368" i="37"/>
  <c r="M367" i="37"/>
  <c r="M366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29" i="37"/>
  <c r="M328" i="37"/>
  <c r="M327" i="37"/>
  <c r="M326" i="37"/>
  <c r="M325" i="37"/>
  <c r="M324" i="37"/>
  <c r="M316" i="37"/>
  <c r="M315" i="37"/>
  <c r="M314" i="37"/>
  <c r="M313" i="37"/>
  <c r="M312" i="37"/>
  <c r="M311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8" i="37"/>
  <c r="M277" i="37"/>
  <c r="M276" i="37"/>
  <c r="M275" i="37"/>
  <c r="M274" i="37"/>
  <c r="M268" i="37"/>
  <c r="M265" i="37"/>
  <c r="M264" i="37"/>
  <c r="M263" i="37"/>
  <c r="M262" i="37"/>
  <c r="M261" i="37"/>
  <c r="M260" i="37"/>
  <c r="M258" i="37"/>
  <c r="M257" i="37"/>
  <c r="M256" i="37"/>
  <c r="M254" i="37"/>
  <c r="M253" i="37"/>
  <c r="M252" i="37"/>
  <c r="M251" i="37"/>
  <c r="M250" i="37"/>
  <c r="M248" i="37"/>
  <c r="M247" i="37"/>
  <c r="M246" i="37"/>
  <c r="M245" i="37"/>
  <c r="M243" i="37"/>
  <c r="M242" i="37"/>
  <c r="M241" i="37"/>
  <c r="M240" i="37"/>
  <c r="M239" i="37"/>
  <c r="M237" i="37"/>
  <c r="M236" i="37"/>
  <c r="M235" i="37"/>
  <c r="M234" i="37"/>
  <c r="M233" i="37"/>
  <c r="M232" i="37"/>
  <c r="M229" i="37"/>
  <c r="M228" i="37"/>
  <c r="M227" i="37"/>
  <c r="M226" i="37"/>
  <c r="M225" i="37"/>
  <c r="M224" i="37"/>
  <c r="M223" i="37"/>
  <c r="M222" i="37"/>
  <c r="M221" i="37"/>
  <c r="M220" i="37"/>
  <c r="M219" i="37"/>
  <c r="M214" i="37"/>
  <c r="M213" i="37"/>
  <c r="M212" i="37"/>
  <c r="M211" i="37"/>
  <c r="M210" i="37"/>
  <c r="M209" i="37"/>
  <c r="M207" i="37"/>
  <c r="M205" i="37"/>
  <c r="M204" i="37"/>
  <c r="M203" i="37"/>
  <c r="M202" i="37"/>
  <c r="M201" i="37"/>
  <c r="M200" i="37"/>
  <c r="M199" i="37"/>
  <c r="M197" i="37"/>
  <c r="M196" i="37"/>
  <c r="M195" i="37"/>
  <c r="M194" i="37"/>
  <c r="M193" i="37"/>
  <c r="M192" i="37"/>
  <c r="M191" i="37"/>
  <c r="M190" i="37"/>
  <c r="M189" i="37"/>
  <c r="M188" i="37"/>
  <c r="M186" i="37"/>
  <c r="M185" i="37"/>
  <c r="M183" i="37"/>
  <c r="M182" i="37"/>
  <c r="M181" i="37"/>
  <c r="M180" i="37"/>
  <c r="M178" i="37"/>
  <c r="M177" i="37"/>
  <c r="M175" i="37"/>
  <c r="M174" i="37"/>
  <c r="M173" i="37"/>
  <c r="M172" i="37"/>
  <c r="M171" i="37"/>
  <c r="M170" i="37"/>
  <c r="M169" i="37"/>
  <c r="M168" i="37"/>
  <c r="M166" i="37"/>
  <c r="M160" i="37"/>
  <c r="M159" i="37"/>
  <c r="M157" i="37"/>
  <c r="M156" i="37"/>
  <c r="M155" i="37"/>
  <c r="M154" i="37"/>
  <c r="M153" i="37"/>
  <c r="M152" i="37"/>
  <c r="M150" i="37"/>
  <c r="M149" i="37"/>
  <c r="M148" i="37"/>
  <c r="M147" i="37"/>
  <c r="M146" i="37"/>
  <c r="M145" i="37"/>
  <c r="M144" i="37"/>
  <c r="M142" i="37"/>
  <c r="M141" i="37"/>
  <c r="M137" i="37"/>
  <c r="M136" i="37"/>
  <c r="M135" i="37"/>
  <c r="M134" i="37"/>
  <c r="M133" i="37"/>
  <c r="M131" i="37"/>
  <c r="M129" i="37"/>
  <c r="M128" i="37"/>
  <c r="M127" i="37"/>
  <c r="M126" i="37"/>
  <c r="M125" i="37"/>
  <c r="M124" i="37"/>
  <c r="M123" i="37"/>
  <c r="M122" i="37"/>
  <c r="M121" i="37"/>
  <c r="M120" i="37"/>
  <c r="M112" i="37"/>
  <c r="M110" i="37"/>
  <c r="M109" i="37"/>
  <c r="M108" i="37"/>
  <c r="M105" i="37"/>
  <c r="M104" i="37"/>
  <c r="M103" i="37"/>
  <c r="M102" i="37"/>
  <c r="M101" i="37"/>
  <c r="M100" i="37"/>
  <c r="M99" i="37"/>
  <c r="M98" i="37"/>
  <c r="M97" i="37"/>
  <c r="M96" i="37"/>
  <c r="M93" i="37"/>
  <c r="M92" i="37"/>
  <c r="M91" i="37"/>
  <c r="M88" i="37"/>
  <c r="M87" i="37"/>
  <c r="M86" i="37"/>
  <c r="M84" i="37"/>
  <c r="M83" i="37"/>
  <c r="M81" i="37"/>
  <c r="M80" i="37"/>
  <c r="M76" i="37"/>
  <c r="M75" i="37"/>
  <c r="M74" i="37"/>
  <c r="M73" i="37"/>
  <c r="M72" i="37"/>
  <c r="M69" i="37"/>
  <c r="M68" i="37"/>
  <c r="M67" i="37"/>
  <c r="M64" i="37"/>
  <c r="M63" i="37"/>
  <c r="M11" i="37"/>
  <c r="M12" i="37"/>
  <c r="M13" i="37"/>
  <c r="M16" i="37"/>
  <c r="M17" i="37"/>
  <c r="M18" i="37"/>
  <c r="M21" i="37"/>
  <c r="M22" i="37"/>
  <c r="M23" i="37"/>
  <c r="M24" i="37"/>
  <c r="M25" i="37"/>
  <c r="M28" i="37"/>
  <c r="M29" i="37"/>
  <c r="M32" i="37"/>
  <c r="M33" i="37"/>
  <c r="M35" i="37"/>
  <c r="M36" i="37"/>
  <c r="M37" i="37"/>
  <c r="M40" i="37"/>
  <c r="M41" i="37"/>
  <c r="M42" i="37"/>
  <c r="M46" i="37"/>
  <c r="M47" i="37"/>
  <c r="M48" i="37"/>
  <c r="M49" i="37"/>
  <c r="M52" i="37"/>
  <c r="M53" i="37"/>
  <c r="M56" i="37"/>
  <c r="M57" i="37"/>
  <c r="M59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/>
  <c r="J52" i="53"/>
  <c r="J54" i="53"/>
  <c r="K52" i="53"/>
  <c r="K54" i="53"/>
  <c r="L52" i="53"/>
  <c r="L54" i="53"/>
  <c r="M52" i="53"/>
  <c r="M54" i="53" s="1"/>
  <c r="N52" i="53"/>
  <c r="N54" i="53"/>
  <c r="O52" i="53"/>
  <c r="O54" i="53"/>
  <c r="P52" i="53"/>
  <c r="P54" i="53"/>
  <c r="P56" i="53" s="1"/>
  <c r="P58" i="53" s="1"/>
  <c r="Q52" i="53"/>
  <c r="Q54" i="53"/>
  <c r="R52" i="53"/>
  <c r="R54" i="53"/>
  <c r="S52" i="53"/>
  <c r="S54" i="53" s="1"/>
  <c r="T52" i="53"/>
  <c r="T54" i="53"/>
  <c r="U52" i="53"/>
  <c r="U54" i="53"/>
  <c r="V52" i="53"/>
  <c r="V54" i="53"/>
  <c r="W52" i="53"/>
  <c r="W54" i="53"/>
  <c r="X52" i="53"/>
  <c r="X54" i="53"/>
  <c r="Y52" i="53"/>
  <c r="Y54" i="53" s="1"/>
  <c r="Z52" i="53"/>
  <c r="Z54" i="53" s="1"/>
  <c r="AA52" i="53"/>
  <c r="AA54" i="53"/>
  <c r="I53" i="53"/>
  <c r="J53" i="53"/>
  <c r="K53" i="53"/>
  <c r="L53" i="53"/>
  <c r="M53" i="53"/>
  <c r="M55" i="53" s="1"/>
  <c r="M56" i="53" s="1"/>
  <c r="N53" i="53"/>
  <c r="O53" i="53"/>
  <c r="P53" i="53"/>
  <c r="Q53" i="53"/>
  <c r="R53" i="53"/>
  <c r="S53" i="53"/>
  <c r="T53" i="53"/>
  <c r="U53" i="53"/>
  <c r="V53" i="53"/>
  <c r="W53" i="53"/>
  <c r="X53" i="53"/>
  <c r="Y53" i="53"/>
  <c r="Y55" i="53" s="1"/>
  <c r="Z53" i="53"/>
  <c r="AA53" i="53"/>
  <c r="I25" i="53"/>
  <c r="I32" i="53" s="1"/>
  <c r="I33" i="53" s="1"/>
  <c r="J25" i="53"/>
  <c r="J32" i="53"/>
  <c r="J33" i="53" s="1"/>
  <c r="K25" i="53"/>
  <c r="L25" i="53"/>
  <c r="L32" i="53"/>
  <c r="L33" i="53" s="1"/>
  <c r="L35" i="53" s="1"/>
  <c r="M25" i="53"/>
  <c r="M32" i="53"/>
  <c r="M33" i="53" s="1"/>
  <c r="N25" i="53"/>
  <c r="N32" i="53"/>
  <c r="N33" i="53" s="1"/>
  <c r="O25" i="53"/>
  <c r="P25" i="53"/>
  <c r="P32" i="53"/>
  <c r="P33" i="53"/>
  <c r="P35" i="53" s="1"/>
  <c r="Q25" i="53"/>
  <c r="Q32" i="53"/>
  <c r="Q33" i="53"/>
  <c r="R25" i="53"/>
  <c r="S25" i="53"/>
  <c r="S32" i="53" s="1"/>
  <c r="S33" i="53" s="1"/>
  <c r="T25" i="53"/>
  <c r="T35" i="53" s="1"/>
  <c r="U25" i="53"/>
  <c r="U32" i="53"/>
  <c r="U33" i="53"/>
  <c r="V25" i="53"/>
  <c r="V32" i="53"/>
  <c r="V33" i="53" s="1"/>
  <c r="W25" i="53"/>
  <c r="X25" i="53"/>
  <c r="X32" i="53"/>
  <c r="X33" i="53" s="1"/>
  <c r="Y25" i="53"/>
  <c r="Z25" i="53"/>
  <c r="Z32" i="53"/>
  <c r="Z33" i="53"/>
  <c r="Z35" i="53" s="1"/>
  <c r="AA25" i="53"/>
  <c r="AA32" i="53" s="1"/>
  <c r="AA33" i="53"/>
  <c r="I28" i="53"/>
  <c r="J28" i="53"/>
  <c r="K28" i="53"/>
  <c r="L28" i="53"/>
  <c r="M28" i="53"/>
  <c r="N28" i="53"/>
  <c r="O28" i="53"/>
  <c r="O34" i="53" s="1"/>
  <c r="P28" i="53"/>
  <c r="Q28" i="53"/>
  <c r="R28" i="53"/>
  <c r="S28" i="53"/>
  <c r="T28" i="53"/>
  <c r="U28" i="53"/>
  <c r="V28" i="53"/>
  <c r="W28" i="53"/>
  <c r="X28" i="53"/>
  <c r="Y28" i="53"/>
  <c r="Z28" i="53"/>
  <c r="AA28" i="53"/>
  <c r="AA34" i="53" s="1"/>
  <c r="T32" i="53"/>
  <c r="T33" i="53" s="1"/>
  <c r="H28" i="53"/>
  <c r="H25" i="53"/>
  <c r="I8" i="53"/>
  <c r="J8" i="53"/>
  <c r="J15" i="53"/>
  <c r="J16" i="53" s="1"/>
  <c r="K8" i="53"/>
  <c r="L8" i="53"/>
  <c r="M8" i="53"/>
  <c r="N8" i="53"/>
  <c r="N15" i="53" s="1"/>
  <c r="N16" i="53" s="1"/>
  <c r="O8" i="53"/>
  <c r="O15" i="53"/>
  <c r="O16" i="53" s="1"/>
  <c r="O18" i="53" s="1"/>
  <c r="P8" i="53"/>
  <c r="Q8" i="53"/>
  <c r="R8" i="53"/>
  <c r="S8" i="53"/>
  <c r="S15" i="53"/>
  <c r="S16" i="53"/>
  <c r="S18" i="53"/>
  <c r="T8" i="53"/>
  <c r="U8" i="53"/>
  <c r="V8" i="53"/>
  <c r="V17" i="53" s="1"/>
  <c r="W8" i="53"/>
  <c r="W18" i="53" s="1"/>
  <c r="W15" i="53"/>
  <c r="W16" i="53" s="1"/>
  <c r="X8" i="53"/>
  <c r="Y8" i="53"/>
  <c r="Z8" i="53"/>
  <c r="Z15" i="53"/>
  <c r="Z16" i="53"/>
  <c r="AA8" i="53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/>
  <c r="L58" i="51"/>
  <c r="L60" i="51"/>
  <c r="L62" i="51" s="1"/>
  <c r="M58" i="51"/>
  <c r="M60" i="51"/>
  <c r="N58" i="51"/>
  <c r="N60" i="51"/>
  <c r="O58" i="51"/>
  <c r="O60" i="51" s="1"/>
  <c r="P58" i="51"/>
  <c r="P60" i="51" s="1"/>
  <c r="Q58" i="51"/>
  <c r="Q60" i="51"/>
  <c r="R58" i="51"/>
  <c r="R60" i="51"/>
  <c r="S58" i="51"/>
  <c r="S60" i="51"/>
  <c r="T58" i="51"/>
  <c r="T60" i="51"/>
  <c r="U58" i="51"/>
  <c r="U60" i="51" s="1"/>
  <c r="V58" i="51"/>
  <c r="V60" i="51" s="1"/>
  <c r="W58" i="51"/>
  <c r="W60" i="51"/>
  <c r="X58" i="51"/>
  <c r="X60" i="51"/>
  <c r="Y58" i="51"/>
  <c r="Y60" i="51"/>
  <c r="Y62" i="51" s="1"/>
  <c r="Z58" i="51"/>
  <c r="Z60" i="5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/>
  <c r="L66" i="51"/>
  <c r="L68" i="51"/>
  <c r="M66" i="51"/>
  <c r="M68" i="51"/>
  <c r="N66" i="51"/>
  <c r="N68" i="51" s="1"/>
  <c r="O66" i="51"/>
  <c r="O68" i="51" s="1"/>
  <c r="P66" i="51"/>
  <c r="P68" i="51" s="1"/>
  <c r="Q66" i="51"/>
  <c r="Q68" i="51"/>
  <c r="R66" i="51"/>
  <c r="R68" i="51"/>
  <c r="S66" i="51"/>
  <c r="S68" i="51"/>
  <c r="T66" i="51"/>
  <c r="T68" i="51" s="1"/>
  <c r="U66" i="51"/>
  <c r="U68" i="51" s="1"/>
  <c r="V66" i="51"/>
  <c r="V68" i="51" s="1"/>
  <c r="W66" i="51"/>
  <c r="W68" i="51"/>
  <c r="X66" i="51"/>
  <c r="X68" i="51"/>
  <c r="Y66" i="51"/>
  <c r="Y68" i="51"/>
  <c r="Z66" i="51"/>
  <c r="Z68" i="51" s="1"/>
  <c r="AA66" i="51"/>
  <c r="AA68" i="51" s="1"/>
  <c r="H66" i="51"/>
  <c r="H57" i="51"/>
  <c r="I32" i="51"/>
  <c r="I40" i="51"/>
  <c r="J32" i="51"/>
  <c r="J40" i="51"/>
  <c r="K32" i="51"/>
  <c r="K40" i="51"/>
  <c r="L32" i="51"/>
  <c r="L40" i="51" s="1"/>
  <c r="M32" i="51"/>
  <c r="M40" i="51"/>
  <c r="N32" i="51"/>
  <c r="N40" i="51"/>
  <c r="O32" i="51"/>
  <c r="O40" i="51" s="1"/>
  <c r="P32" i="51"/>
  <c r="P40" i="51" s="1"/>
  <c r="Q32" i="51"/>
  <c r="Q40" i="51"/>
  <c r="R32" i="51"/>
  <c r="R40" i="51"/>
  <c r="S32" i="51"/>
  <c r="S40" i="51"/>
  <c r="T32" i="51"/>
  <c r="T40" i="51"/>
  <c r="U32" i="51"/>
  <c r="U40" i="51" s="1"/>
  <c r="V32" i="51"/>
  <c r="V40" i="51" s="1"/>
  <c r="W32" i="51"/>
  <c r="W40" i="51"/>
  <c r="X32" i="51"/>
  <c r="X40" i="51" s="1"/>
  <c r="Y32" i="51"/>
  <c r="Y40" i="51" s="1"/>
  <c r="Z32" i="51"/>
  <c r="Z40" i="51" s="1"/>
  <c r="AA32" i="51"/>
  <c r="AA40" i="51" s="1"/>
  <c r="I36" i="51"/>
  <c r="I37" i="51"/>
  <c r="I41" i="51" s="1"/>
  <c r="J36" i="51"/>
  <c r="J37" i="51"/>
  <c r="J41" i="51"/>
  <c r="K36" i="51"/>
  <c r="K37" i="51" s="1"/>
  <c r="K41" i="51"/>
  <c r="L36" i="51"/>
  <c r="L37" i="51"/>
  <c r="L41" i="51" s="1"/>
  <c r="M36" i="51"/>
  <c r="M37" i="51"/>
  <c r="M41" i="51" s="1"/>
  <c r="N36" i="51"/>
  <c r="N37" i="51"/>
  <c r="N41" i="51"/>
  <c r="O36" i="51"/>
  <c r="O37" i="51" s="1"/>
  <c r="O41" i="51" s="1"/>
  <c r="P36" i="51"/>
  <c r="P37" i="51"/>
  <c r="P41" i="51" s="1"/>
  <c r="Q36" i="51"/>
  <c r="Q37" i="51"/>
  <c r="Q41" i="51" s="1"/>
  <c r="R36" i="51"/>
  <c r="R37" i="51"/>
  <c r="R41" i="51"/>
  <c r="S36" i="51"/>
  <c r="S37" i="51" s="1"/>
  <c r="S41" i="51"/>
  <c r="T36" i="51"/>
  <c r="T37" i="51"/>
  <c r="T41" i="51" s="1"/>
  <c r="U36" i="51"/>
  <c r="U37" i="51"/>
  <c r="U41" i="51" s="1"/>
  <c r="V36" i="51"/>
  <c r="V37" i="51"/>
  <c r="V41" i="51"/>
  <c r="W36" i="51"/>
  <c r="W37" i="51" s="1"/>
  <c r="W41" i="51" s="1"/>
  <c r="X36" i="51"/>
  <c r="X37" i="51"/>
  <c r="X41" i="51" s="1"/>
  <c r="Y36" i="51"/>
  <c r="Y37" i="51"/>
  <c r="Y41" i="51" s="1"/>
  <c r="Z36" i="51"/>
  <c r="Z37" i="51"/>
  <c r="Z41" i="51"/>
  <c r="AA36" i="51"/>
  <c r="AA37" i="51" s="1"/>
  <c r="AA41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H39" i="51"/>
  <c r="H38" i="51"/>
  <c r="H32" i="51"/>
  <c r="H40" i="51"/>
  <c r="J19" i="51"/>
  <c r="L19" i="51"/>
  <c r="N19" i="51"/>
  <c r="P19" i="51"/>
  <c r="R19" i="51"/>
  <c r="T19" i="51"/>
  <c r="V19" i="51"/>
  <c r="X19" i="51"/>
  <c r="Z19" i="51"/>
  <c r="I12" i="51"/>
  <c r="I20" i="51"/>
  <c r="J12" i="51"/>
  <c r="J20" i="51"/>
  <c r="K12" i="51"/>
  <c r="K20" i="51" s="1"/>
  <c r="K47" i="51" s="1"/>
  <c r="K48" i="51" s="1"/>
  <c r="L12" i="51"/>
  <c r="L20" i="51" s="1"/>
  <c r="L47" i="51" s="1"/>
  <c r="M12" i="51"/>
  <c r="M20" i="51"/>
  <c r="N12" i="51"/>
  <c r="N20" i="51"/>
  <c r="O12" i="51"/>
  <c r="O20" i="51" s="1"/>
  <c r="P12" i="51"/>
  <c r="P20" i="51"/>
  <c r="Q12" i="51"/>
  <c r="Q20" i="51"/>
  <c r="R12" i="51"/>
  <c r="R20" i="51"/>
  <c r="R47" i="51" s="1"/>
  <c r="R48" i="51" s="1"/>
  <c r="S12" i="51"/>
  <c r="S20" i="51"/>
  <c r="T12" i="51"/>
  <c r="T20" i="51"/>
  <c r="U12" i="51"/>
  <c r="U20" i="51" s="1"/>
  <c r="V12" i="51"/>
  <c r="V20" i="51"/>
  <c r="W12" i="51"/>
  <c r="W20" i="51"/>
  <c r="X12" i="51"/>
  <c r="X20" i="51"/>
  <c r="Y12" i="51"/>
  <c r="Y20" i="51"/>
  <c r="Z12" i="51"/>
  <c r="Z20" i="51"/>
  <c r="AA12" i="51"/>
  <c r="AA20" i="51" s="1"/>
  <c r="I16" i="51"/>
  <c r="I17" i="51"/>
  <c r="I21" i="51"/>
  <c r="J16" i="51"/>
  <c r="J17" i="51" s="1"/>
  <c r="K16" i="51"/>
  <c r="K17" i="51" s="1"/>
  <c r="K21" i="51"/>
  <c r="L16" i="51"/>
  <c r="L17" i="51" s="1"/>
  <c r="M16" i="51"/>
  <c r="M17" i="51" s="1"/>
  <c r="M21" i="51" s="1"/>
  <c r="N16" i="51"/>
  <c r="N17" i="51"/>
  <c r="O16" i="51"/>
  <c r="O17" i="51" s="1"/>
  <c r="O21" i="51"/>
  <c r="P16" i="51"/>
  <c r="P17" i="51"/>
  <c r="Q16" i="51"/>
  <c r="Q17" i="51" s="1"/>
  <c r="Q21" i="51" s="1"/>
  <c r="R16" i="51"/>
  <c r="R17" i="51"/>
  <c r="S16" i="51"/>
  <c r="S17" i="51"/>
  <c r="S21" i="51"/>
  <c r="T16" i="51"/>
  <c r="T17" i="51"/>
  <c r="U16" i="51"/>
  <c r="U17" i="51"/>
  <c r="U21" i="51" s="1"/>
  <c r="V16" i="51"/>
  <c r="V17" i="51"/>
  <c r="W16" i="51"/>
  <c r="W17" i="51"/>
  <c r="W21" i="51"/>
  <c r="X16" i="51"/>
  <c r="X17" i="51"/>
  <c r="Y16" i="51"/>
  <c r="Y17" i="51"/>
  <c r="Y21" i="51" s="1"/>
  <c r="Z16" i="51"/>
  <c r="Z17" i="51" s="1"/>
  <c r="AA16" i="51"/>
  <c r="AA17" i="5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6" i="50"/>
  <c r="K37" i="50"/>
  <c r="K38" i="50"/>
  <c r="K39" i="50"/>
  <c r="K40" i="50"/>
  <c r="K41" i="50"/>
  <c r="K43" i="50"/>
  <c r="K44" i="50"/>
  <c r="K45" i="50"/>
  <c r="K46" i="50"/>
  <c r="K47" i="50"/>
  <c r="K48" i="50"/>
  <c r="K8" i="50"/>
  <c r="N9" i="49"/>
  <c r="G25" i="49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J57" i="47" s="1"/>
  <c r="J58" i="47" s="1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W53" i="47"/>
  <c r="X53" i="47"/>
  <c r="Y53" i="47"/>
  <c r="Z53" i="47"/>
  <c r="AA53" i="47"/>
  <c r="I54" i="47"/>
  <c r="I56" i="47"/>
  <c r="J54" i="47"/>
  <c r="J56" i="47"/>
  <c r="K54" i="47"/>
  <c r="K56" i="47" s="1"/>
  <c r="L54" i="47"/>
  <c r="L56" i="47" s="1"/>
  <c r="M54" i="47"/>
  <c r="M56" i="47"/>
  <c r="N54" i="47"/>
  <c r="N56" i="47"/>
  <c r="O54" i="47"/>
  <c r="O56" i="47"/>
  <c r="P54" i="47"/>
  <c r="P56" i="47"/>
  <c r="Q54" i="47"/>
  <c r="Q56" i="47" s="1"/>
  <c r="R54" i="47"/>
  <c r="R56" i="47" s="1"/>
  <c r="S54" i="47"/>
  <c r="S56" i="47"/>
  <c r="T54" i="47"/>
  <c r="T56" i="47" s="1"/>
  <c r="T58" i="47" s="1"/>
  <c r="U54" i="47"/>
  <c r="U56" i="47"/>
  <c r="V54" i="47"/>
  <c r="V56" i="47"/>
  <c r="W54" i="47"/>
  <c r="W56" i="47" s="1"/>
  <c r="X54" i="47"/>
  <c r="X56" i="47" s="1"/>
  <c r="Y54" i="47"/>
  <c r="Y56" i="47"/>
  <c r="Z54" i="47"/>
  <c r="Z56" i="47"/>
  <c r="AA54" i="47"/>
  <c r="AA56" i="47"/>
  <c r="AA58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/>
  <c r="I17" i="47"/>
  <c r="J8" i="47"/>
  <c r="J16" i="47"/>
  <c r="J17" i="47" s="1"/>
  <c r="J19" i="47" s="1"/>
  <c r="J41" i="47" s="1"/>
  <c r="K8" i="47"/>
  <c r="L8" i="47"/>
  <c r="L16" i="47"/>
  <c r="L17" i="47" s="1"/>
  <c r="L19" i="47" s="1"/>
  <c r="M8" i="47"/>
  <c r="M16" i="47"/>
  <c r="M17" i="47"/>
  <c r="N8" i="47"/>
  <c r="N16" i="47"/>
  <c r="N17" i="47" s="1"/>
  <c r="N19" i="47"/>
  <c r="O8" i="47"/>
  <c r="P8" i="47"/>
  <c r="P16" i="47"/>
  <c r="P17" i="47" s="1"/>
  <c r="P19" i="47" s="1"/>
  <c r="Q8" i="47"/>
  <c r="Q16" i="47"/>
  <c r="Q17" i="47"/>
  <c r="R8" i="47"/>
  <c r="R16" i="47"/>
  <c r="R17" i="47" s="1"/>
  <c r="R19" i="47"/>
  <c r="S8" i="47"/>
  <c r="T8" i="47"/>
  <c r="T16" i="47"/>
  <c r="T17" i="47" s="1"/>
  <c r="T19" i="47" s="1"/>
  <c r="U8" i="47"/>
  <c r="V8" i="47"/>
  <c r="W8" i="47"/>
  <c r="W16" i="47"/>
  <c r="W17" i="47" s="1"/>
  <c r="X8" i="47"/>
  <c r="X16" i="47"/>
  <c r="X17" i="47" s="1"/>
  <c r="X19" i="47" s="1"/>
  <c r="Y8" i="47"/>
  <c r="Y16" i="47"/>
  <c r="Y17" i="47"/>
  <c r="Z8" i="47"/>
  <c r="Z16" i="47"/>
  <c r="Z17" i="47" s="1"/>
  <c r="Z19" i="47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/>
  <c r="I35" i="47" s="1"/>
  <c r="J26" i="47"/>
  <c r="J34" i="47" s="1"/>
  <c r="J35" i="47" s="1"/>
  <c r="J37" i="47"/>
  <c r="K26" i="47"/>
  <c r="K34" i="47"/>
  <c r="K35" i="47"/>
  <c r="L26" i="47"/>
  <c r="L34" i="47" s="1"/>
  <c r="L35" i="47" s="1"/>
  <c r="M26" i="47"/>
  <c r="M34" i="47"/>
  <c r="M35" i="47" s="1"/>
  <c r="N26" i="47"/>
  <c r="N34" i="47"/>
  <c r="N35" i="47" s="1"/>
  <c r="N37" i="47" s="1"/>
  <c r="O26" i="47"/>
  <c r="P26" i="47"/>
  <c r="P34" i="47" s="1"/>
  <c r="P35" i="47" s="1"/>
  <c r="Q26" i="47"/>
  <c r="Q34" i="47" s="1"/>
  <c r="Q35" i="47" s="1"/>
  <c r="R26" i="47"/>
  <c r="R34" i="47"/>
  <c r="R35" i="47" s="1"/>
  <c r="R37" i="47" s="1"/>
  <c r="S26" i="47"/>
  <c r="S34" i="47" s="1"/>
  <c r="S35" i="47" s="1"/>
  <c r="T26" i="47"/>
  <c r="T34" i="47" s="1"/>
  <c r="T35" i="47" s="1"/>
  <c r="U26" i="47"/>
  <c r="U34" i="47"/>
  <c r="U35" i="47" s="1"/>
  <c r="V26" i="47"/>
  <c r="V34" i="47" s="1"/>
  <c r="V35" i="47" s="1"/>
  <c r="W26" i="47"/>
  <c r="X26" i="47"/>
  <c r="X34" i="47"/>
  <c r="X35" i="47" s="1"/>
  <c r="X37" i="47" s="1"/>
  <c r="Y26" i="47"/>
  <c r="Z26" i="47"/>
  <c r="Z34" i="47"/>
  <c r="Z35" i="47"/>
  <c r="AA26" i="47"/>
  <c r="I30" i="47"/>
  <c r="I36" i="47" s="1"/>
  <c r="I43" i="47" s="1"/>
  <c r="I44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U36" i="47" s="1"/>
  <c r="U43" i="47" s="1"/>
  <c r="V30" i="47"/>
  <c r="W30" i="47"/>
  <c r="X30" i="47"/>
  <c r="Y30" i="47"/>
  <c r="Y36" i="47" s="1"/>
  <c r="Z30" i="47"/>
  <c r="AA30" i="47"/>
  <c r="T37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P61" i="45" s="1"/>
  <c r="P62" i="45" s="1"/>
  <c r="Q57" i="45"/>
  <c r="R57" i="45"/>
  <c r="S57" i="45"/>
  <c r="T57" i="45"/>
  <c r="U57" i="45"/>
  <c r="V57" i="45"/>
  <c r="W57" i="45"/>
  <c r="X57" i="45"/>
  <c r="Y57" i="45"/>
  <c r="Z57" i="45"/>
  <c r="AA57" i="45"/>
  <c r="AB57" i="45"/>
  <c r="AB61" i="45" s="1"/>
  <c r="AB62" i="45" s="1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Y61" i="45" s="1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/>
  <c r="M58" i="45"/>
  <c r="M60" i="45"/>
  <c r="M62" i="45" s="1"/>
  <c r="N58" i="45"/>
  <c r="N60" i="45" s="1"/>
  <c r="O58" i="45"/>
  <c r="O60" i="45" s="1"/>
  <c r="P58" i="45"/>
  <c r="P60" i="45"/>
  <c r="Q58" i="45"/>
  <c r="Q60" i="45"/>
  <c r="R58" i="45"/>
  <c r="R60" i="45"/>
  <c r="S58" i="45"/>
  <c r="S60" i="45"/>
  <c r="S62" i="45" s="1"/>
  <c r="T58" i="45"/>
  <c r="T60" i="45" s="1"/>
  <c r="T62" i="45" s="1"/>
  <c r="U58" i="45"/>
  <c r="U60" i="45" s="1"/>
  <c r="U62" i="45" s="1"/>
  <c r="V58" i="45"/>
  <c r="W58" i="45"/>
  <c r="W60" i="45" s="1"/>
  <c r="X58" i="45"/>
  <c r="X60" i="45"/>
  <c r="Y58" i="45"/>
  <c r="Y60" i="45" s="1"/>
  <c r="Y62" i="45" s="1"/>
  <c r="Z58" i="45"/>
  <c r="Z60" i="45"/>
  <c r="AA58" i="45"/>
  <c r="AA60" i="45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H60" i="45" s="1"/>
  <c r="AI58" i="45"/>
  <c r="AI60" i="45"/>
  <c r="AJ58" i="45"/>
  <c r="AJ60" i="45"/>
  <c r="AK58" i="45"/>
  <c r="AK60" i="45" s="1"/>
  <c r="AL58" i="45"/>
  <c r="AL60" i="45" s="1"/>
  <c r="AL62" i="45" s="1"/>
  <c r="AM58" i="45"/>
  <c r="AM60" i="45" s="1"/>
  <c r="AN58" i="45"/>
  <c r="AN60" i="45" s="1"/>
  <c r="AO58" i="45"/>
  <c r="AO60" i="45"/>
  <c r="AP58" i="45"/>
  <c r="AP60" i="45"/>
  <c r="AQ58" i="45"/>
  <c r="AQ60" i="45" s="1"/>
  <c r="AQ62" i="45" s="1"/>
  <c r="AR58" i="45"/>
  <c r="AR60" i="45" s="1"/>
  <c r="AS58" i="45"/>
  <c r="AS60" i="45" s="1"/>
  <c r="AT58" i="45"/>
  <c r="AT60" i="45" s="1"/>
  <c r="AU58" i="45"/>
  <c r="AU60" i="45"/>
  <c r="AV58" i="45"/>
  <c r="AV60" i="45"/>
  <c r="AW58" i="45"/>
  <c r="AW60" i="45"/>
  <c r="AX58" i="45"/>
  <c r="AX60" i="45"/>
  <c r="AY58" i="45"/>
  <c r="AY60" i="45" s="1"/>
  <c r="AZ58" i="45"/>
  <c r="AZ60" i="45" s="1"/>
  <c r="BA58" i="45"/>
  <c r="BA60" i="45"/>
  <c r="BB58" i="45"/>
  <c r="BB60" i="45"/>
  <c r="BC58" i="45"/>
  <c r="BC60" i="45" s="1"/>
  <c r="BC62" i="45" s="1"/>
  <c r="BD58" i="45"/>
  <c r="BD60" i="45"/>
  <c r="BE58" i="45"/>
  <c r="BE60" i="45" s="1"/>
  <c r="I59" i="45"/>
  <c r="I61" i="45" s="1"/>
  <c r="J59" i="45"/>
  <c r="K59" i="45"/>
  <c r="K61" i="45"/>
  <c r="L59" i="45"/>
  <c r="M59" i="45"/>
  <c r="N59" i="45"/>
  <c r="O59" i="45"/>
  <c r="O61" i="45" s="1"/>
  <c r="O62" i="45" s="1"/>
  <c r="P59" i="45"/>
  <c r="Q59" i="45"/>
  <c r="R59" i="45"/>
  <c r="S59" i="45"/>
  <c r="S61" i="45" s="1"/>
  <c r="T59" i="45"/>
  <c r="U59" i="45"/>
  <c r="V59" i="45"/>
  <c r="W59" i="45"/>
  <c r="W61" i="45"/>
  <c r="X59" i="45"/>
  <c r="Y59" i="45"/>
  <c r="Z59" i="45"/>
  <c r="AA59" i="45"/>
  <c r="AB59" i="45"/>
  <c r="AC59" i="45"/>
  <c r="AD59" i="45"/>
  <c r="AE59" i="45"/>
  <c r="AE61" i="45" s="1"/>
  <c r="AF59" i="45"/>
  <c r="AG59" i="45"/>
  <c r="AH59" i="45"/>
  <c r="AI59" i="45"/>
  <c r="AI61" i="45" s="1"/>
  <c r="AI62" i="45" s="1"/>
  <c r="AJ59" i="45"/>
  <c r="AK59" i="45"/>
  <c r="AL59" i="45"/>
  <c r="AM59" i="45"/>
  <c r="AN59" i="45"/>
  <c r="AN61" i="45" s="1"/>
  <c r="AN62" i="45" s="1"/>
  <c r="AO59" i="45"/>
  <c r="AP59" i="45"/>
  <c r="AQ59" i="45"/>
  <c r="AQ61" i="45"/>
  <c r="AR59" i="45"/>
  <c r="AS59" i="45"/>
  <c r="AT59" i="45"/>
  <c r="AU59" i="45"/>
  <c r="AU61" i="45"/>
  <c r="AV59" i="45"/>
  <c r="AW59" i="45"/>
  <c r="AX59" i="45"/>
  <c r="AX61" i="45" s="1"/>
  <c r="AX62" i="45" s="1"/>
  <c r="AX64" i="45" s="1"/>
  <c r="AY59" i="45"/>
  <c r="AZ59" i="45"/>
  <c r="BA59" i="45"/>
  <c r="BB59" i="45"/>
  <c r="BC59" i="45"/>
  <c r="BC61" i="45"/>
  <c r="BD59" i="45"/>
  <c r="BE59" i="45"/>
  <c r="K60" i="45"/>
  <c r="V60" i="45"/>
  <c r="AD60" i="45"/>
  <c r="I30" i="45"/>
  <c r="I31" i="45"/>
  <c r="J30" i="45"/>
  <c r="J31" i="45" s="1"/>
  <c r="J41" i="45" s="1"/>
  <c r="K30" i="45"/>
  <c r="K31" i="45"/>
  <c r="L30" i="45"/>
  <c r="L31" i="45"/>
  <c r="L38" i="45" s="1"/>
  <c r="L39" i="45" s="1"/>
  <c r="L41" i="45" s="1"/>
  <c r="M30" i="45"/>
  <c r="M31" i="45" s="1"/>
  <c r="N30" i="45"/>
  <c r="N31" i="45" s="1"/>
  <c r="N38" i="45" s="1"/>
  <c r="N39" i="45"/>
  <c r="N41" i="45"/>
  <c r="O30" i="45"/>
  <c r="O31" i="45"/>
  <c r="O40" i="45" s="1"/>
  <c r="P30" i="45"/>
  <c r="P31" i="45" s="1"/>
  <c r="Q30" i="45"/>
  <c r="Q31" i="45" s="1"/>
  <c r="R30" i="45"/>
  <c r="R31" i="45"/>
  <c r="R38" i="45" s="1"/>
  <c r="R39" i="45" s="1"/>
  <c r="S30" i="45"/>
  <c r="S31" i="45" s="1"/>
  <c r="T30" i="45"/>
  <c r="T31" i="45" s="1"/>
  <c r="U30" i="45"/>
  <c r="U31" i="45"/>
  <c r="V30" i="45"/>
  <c r="V31" i="45"/>
  <c r="V38" i="45"/>
  <c r="V39" i="45" s="1"/>
  <c r="V41" i="45" s="1"/>
  <c r="W30" i="45"/>
  <c r="W31" i="45"/>
  <c r="X30" i="45"/>
  <c r="X31" i="45"/>
  <c r="Y30" i="45"/>
  <c r="Y31" i="45" s="1"/>
  <c r="Z30" i="45"/>
  <c r="Z31" i="45" s="1"/>
  <c r="AA30" i="45"/>
  <c r="AA31" i="45"/>
  <c r="AB30" i="45"/>
  <c r="AB31" i="45"/>
  <c r="AC30" i="45"/>
  <c r="AC31" i="45"/>
  <c r="AD30" i="45"/>
  <c r="AD31" i="45"/>
  <c r="AD38" i="45" s="1"/>
  <c r="AD39" i="45" s="1"/>
  <c r="AE30" i="45"/>
  <c r="AE31" i="45"/>
  <c r="AF30" i="45"/>
  <c r="AF31" i="45" s="1"/>
  <c r="AG30" i="45"/>
  <c r="AG31" i="45" s="1"/>
  <c r="AH30" i="45"/>
  <c r="AH31" i="45" s="1"/>
  <c r="AH38" i="45" s="1"/>
  <c r="AH39" i="45" s="1"/>
  <c r="AI30" i="45"/>
  <c r="AI31" i="45" s="1"/>
  <c r="AJ30" i="45"/>
  <c r="AJ31" i="45"/>
  <c r="AJ38" i="45" s="1"/>
  <c r="AJ39" i="45" s="1"/>
  <c r="AJ41" i="45" s="1"/>
  <c r="AK30" i="45"/>
  <c r="AK31" i="45" s="1"/>
  <c r="AL30" i="45"/>
  <c r="AL31" i="45" s="1"/>
  <c r="AM30" i="45"/>
  <c r="AM31" i="45"/>
  <c r="AN30" i="45"/>
  <c r="AN31" i="45"/>
  <c r="AO30" i="45"/>
  <c r="AO31" i="45"/>
  <c r="AP30" i="45"/>
  <c r="AP31" i="45"/>
  <c r="AQ30" i="45"/>
  <c r="AQ31" i="45" s="1"/>
  <c r="AR30" i="45"/>
  <c r="AR31" i="45" s="1"/>
  <c r="AR38" i="45"/>
  <c r="AR39" i="45" s="1"/>
  <c r="AS30" i="45"/>
  <c r="AS31" i="45"/>
  <c r="AT30" i="45"/>
  <c r="AT31" i="45"/>
  <c r="AU30" i="45"/>
  <c r="AU31" i="45"/>
  <c r="AV30" i="45"/>
  <c r="AV31" i="45" s="1"/>
  <c r="AV38" i="45"/>
  <c r="AV39" i="45" s="1"/>
  <c r="AV41" i="45"/>
  <c r="AW30" i="45"/>
  <c r="AW31" i="45" s="1"/>
  <c r="AX30" i="45"/>
  <c r="AX31" i="45"/>
  <c r="AX38" i="45" s="1"/>
  <c r="AX39" i="45" s="1"/>
  <c r="AY30" i="45"/>
  <c r="AY31" i="45"/>
  <c r="AZ30" i="45"/>
  <c r="AZ31" i="45"/>
  <c r="BA30" i="45"/>
  <c r="BA31" i="45" s="1"/>
  <c r="BB30" i="45"/>
  <c r="BB31" i="45" s="1"/>
  <c r="BC30" i="45"/>
  <c r="BC31" i="45" s="1"/>
  <c r="BD30" i="45"/>
  <c r="BD31" i="45"/>
  <c r="BE30" i="45"/>
  <c r="BE31" i="45"/>
  <c r="BE38" i="45" s="1"/>
  <c r="BE39" i="45" s="1"/>
  <c r="J38" i="45"/>
  <c r="J39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H34" i="45"/>
  <c r="H30" i="45"/>
  <c r="H31" i="45" s="1"/>
  <c r="H66" i="45" s="1"/>
  <c r="I10" i="45"/>
  <c r="I11" i="45"/>
  <c r="J10" i="45"/>
  <c r="K10" i="45"/>
  <c r="K11" i="45"/>
  <c r="K18" i="45"/>
  <c r="K19" i="45"/>
  <c r="K21" i="45"/>
  <c r="L10" i="45"/>
  <c r="M10" i="45"/>
  <c r="M11" i="45" s="1"/>
  <c r="M20" i="45" s="1"/>
  <c r="N10" i="45"/>
  <c r="O10" i="45"/>
  <c r="O11" i="45" s="1"/>
  <c r="P10" i="45"/>
  <c r="Q10" i="45"/>
  <c r="R10" i="45"/>
  <c r="S10" i="45"/>
  <c r="T10" i="45"/>
  <c r="T11" i="45" s="1"/>
  <c r="T18" i="45" s="1"/>
  <c r="U10" i="45"/>
  <c r="U11" i="45" s="1"/>
  <c r="V10" i="45"/>
  <c r="W10" i="45"/>
  <c r="W11" i="45" s="1"/>
  <c r="X10" i="45"/>
  <c r="X11" i="45" s="1"/>
  <c r="Y10" i="45"/>
  <c r="Z10" i="45"/>
  <c r="AA10" i="45"/>
  <c r="AB10" i="45"/>
  <c r="AC10" i="45"/>
  <c r="AC11" i="45" s="1"/>
  <c r="AD10" i="45"/>
  <c r="AE10" i="45"/>
  <c r="AE11" i="45" s="1"/>
  <c r="AF10" i="45"/>
  <c r="AG10" i="45"/>
  <c r="AG11" i="45" s="1"/>
  <c r="AH10" i="45"/>
  <c r="AH11" i="45" s="1"/>
  <c r="AI10" i="45"/>
  <c r="AI11" i="45" s="1"/>
  <c r="AI20" i="45" s="1"/>
  <c r="AJ10" i="45"/>
  <c r="AJ11" i="45" s="1"/>
  <c r="AK10" i="45"/>
  <c r="AK11" i="45" s="1"/>
  <c r="AL10" i="45"/>
  <c r="AL11" i="45" s="1"/>
  <c r="AM10" i="45"/>
  <c r="AM11" i="45" s="1"/>
  <c r="AN10" i="45"/>
  <c r="AO10" i="45"/>
  <c r="AP10" i="45"/>
  <c r="AQ10" i="45"/>
  <c r="AR10" i="45"/>
  <c r="AR11" i="45" s="1"/>
  <c r="AS10" i="45"/>
  <c r="AS11" i="45" s="1"/>
  <c r="AT10" i="45"/>
  <c r="AT11" i="45" s="1"/>
  <c r="AU10" i="45"/>
  <c r="AU11" i="45" s="1"/>
  <c r="AU20" i="45" s="1"/>
  <c r="AV10" i="45"/>
  <c r="AW10" i="45"/>
  <c r="AX10" i="45"/>
  <c r="AY10" i="45"/>
  <c r="AY11" i="45" s="1"/>
  <c r="AY20" i="45" s="1"/>
  <c r="AZ10" i="45"/>
  <c r="BA10" i="45"/>
  <c r="BB10" i="45"/>
  <c r="BC10" i="45"/>
  <c r="BC11" i="45" s="1"/>
  <c r="BD10" i="45"/>
  <c r="BE10" i="45"/>
  <c r="J11" i="45"/>
  <c r="L11" i="45"/>
  <c r="N11" i="45"/>
  <c r="N18" i="45" s="1"/>
  <c r="N19" i="45" s="1"/>
  <c r="P11" i="45"/>
  <c r="Q11" i="45"/>
  <c r="R11" i="45"/>
  <c r="S11" i="45"/>
  <c r="S18" i="45" s="1"/>
  <c r="S19" i="45" s="1"/>
  <c r="V11" i="45"/>
  <c r="V18" i="45"/>
  <c r="V19" i="45" s="1"/>
  <c r="Y11" i="45"/>
  <c r="Z11" i="45"/>
  <c r="AA11" i="45"/>
  <c r="AB11" i="45"/>
  <c r="AD11" i="45"/>
  <c r="AF11" i="45"/>
  <c r="AF18" i="45"/>
  <c r="AF19" i="45" s="1"/>
  <c r="AN11" i="45"/>
  <c r="AO11" i="45"/>
  <c r="AP11" i="45"/>
  <c r="AP18" i="45"/>
  <c r="AP19" i="45" s="1"/>
  <c r="AP21" i="45" s="1"/>
  <c r="AQ11" i="45"/>
  <c r="AQ18" i="45"/>
  <c r="AQ19" i="45" s="1"/>
  <c r="AQ21" i="45" s="1"/>
  <c r="AQ45" i="45" s="1"/>
  <c r="AV11" i="45"/>
  <c r="AW11" i="45"/>
  <c r="AX11" i="45"/>
  <c r="AX21" i="45" s="1"/>
  <c r="AX18" i="45"/>
  <c r="AX19" i="45" s="1"/>
  <c r="AZ11" i="45"/>
  <c r="AZ18" i="45"/>
  <c r="AZ19" i="45"/>
  <c r="AZ21" i="45" s="1"/>
  <c r="BA11" i="45"/>
  <c r="BB11" i="45"/>
  <c r="BB18" i="45"/>
  <c r="BB19" i="45" s="1"/>
  <c r="BB21" i="45" s="1"/>
  <c r="BD11" i="45"/>
  <c r="BE11" i="45"/>
  <c r="I14" i="45"/>
  <c r="I20" i="45" s="1"/>
  <c r="I47" i="45" s="1"/>
  <c r="J14" i="45"/>
  <c r="J20" i="45" s="1"/>
  <c r="K14" i="45"/>
  <c r="L14" i="45"/>
  <c r="M14" i="45"/>
  <c r="N14" i="45"/>
  <c r="O14" i="45"/>
  <c r="P14" i="45"/>
  <c r="Q14" i="45"/>
  <c r="R14" i="45"/>
  <c r="S14" i="45"/>
  <c r="T14" i="45"/>
  <c r="T20" i="45" s="1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F20" i="45" s="1"/>
  <c r="AF47" i="45" s="1"/>
  <c r="AG14" i="45"/>
  <c r="AH14" i="45"/>
  <c r="AI14" i="45"/>
  <c r="AJ14" i="45"/>
  <c r="AK14" i="45"/>
  <c r="AL14" i="45"/>
  <c r="AM14" i="45"/>
  <c r="AN14" i="45"/>
  <c r="AO14" i="45"/>
  <c r="AP14" i="45"/>
  <c r="AQ14" i="45"/>
  <c r="AQ20" i="45" s="1"/>
  <c r="AR14" i="45"/>
  <c r="AS14" i="45"/>
  <c r="AS20" i="45" s="1"/>
  <c r="AS47" i="45" s="1"/>
  <c r="AS48" i="45" s="1"/>
  <c r="AT14" i="45"/>
  <c r="AU14" i="45"/>
  <c r="AV14" i="45"/>
  <c r="AW14" i="45"/>
  <c r="AX14" i="45"/>
  <c r="AY14" i="45"/>
  <c r="AZ14" i="45"/>
  <c r="BA14" i="45"/>
  <c r="BB14" i="45"/>
  <c r="BC14" i="45"/>
  <c r="BD14" i="45"/>
  <c r="BD20" i="45" s="1"/>
  <c r="BE14" i="45"/>
  <c r="H14" i="45"/>
  <c r="H20" i="45" s="1"/>
  <c r="H47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I61" i="43" s="1"/>
  <c r="J57" i="43"/>
  <c r="K57" i="43"/>
  <c r="L57" i="43"/>
  <c r="M57" i="43"/>
  <c r="N57" i="43"/>
  <c r="O57" i="43"/>
  <c r="P57" i="43"/>
  <c r="Q57" i="43"/>
  <c r="R57" i="43"/>
  <c r="S57" i="43"/>
  <c r="T57" i="43"/>
  <c r="T61" i="43" s="1"/>
  <c r="T62" i="43" s="1"/>
  <c r="U57" i="43"/>
  <c r="U61" i="43" s="1"/>
  <c r="V57" i="43"/>
  <c r="W57" i="43"/>
  <c r="X57" i="43"/>
  <c r="Y57" i="43"/>
  <c r="Z57" i="43"/>
  <c r="AA57" i="43"/>
  <c r="I58" i="43"/>
  <c r="I60" i="43"/>
  <c r="J58" i="43"/>
  <c r="J60" i="43"/>
  <c r="K58" i="43"/>
  <c r="K60" i="43" s="1"/>
  <c r="L58" i="43"/>
  <c r="L60" i="43"/>
  <c r="M58" i="43"/>
  <c r="N58" i="43"/>
  <c r="N60" i="43" s="1"/>
  <c r="O58" i="43"/>
  <c r="O60" i="43" s="1"/>
  <c r="O62" i="43" s="1"/>
  <c r="P58" i="43"/>
  <c r="P60" i="43"/>
  <c r="Q58" i="43"/>
  <c r="Q60" i="43" s="1"/>
  <c r="Q62" i="43" s="1"/>
  <c r="R58" i="43"/>
  <c r="R60" i="43" s="1"/>
  <c r="S58" i="43"/>
  <c r="S60" i="43" s="1"/>
  <c r="T58" i="43"/>
  <c r="T60" i="43" s="1"/>
  <c r="U58" i="43"/>
  <c r="U60" i="43" s="1"/>
  <c r="V58" i="43"/>
  <c r="V60" i="43"/>
  <c r="W58" i="43"/>
  <c r="W60" i="43"/>
  <c r="W62" i="43" s="1"/>
  <c r="X58" i="43"/>
  <c r="X60" i="43" s="1"/>
  <c r="Y58" i="43"/>
  <c r="Y60" i="43" s="1"/>
  <c r="Y62" i="43" s="1"/>
  <c r="Z58" i="43"/>
  <c r="Z60" i="43" s="1"/>
  <c r="AA58" i="43"/>
  <c r="AA60" i="43" s="1"/>
  <c r="I59" i="43"/>
  <c r="J59" i="43"/>
  <c r="K59" i="43"/>
  <c r="K61" i="43" s="1"/>
  <c r="L59" i="43"/>
  <c r="L61" i="43" s="1"/>
  <c r="M59" i="43"/>
  <c r="M61" i="43" s="1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M60" i="43"/>
  <c r="I29" i="43"/>
  <c r="I31" i="43"/>
  <c r="J29" i="43"/>
  <c r="J31" i="43"/>
  <c r="J38" i="43"/>
  <c r="J39" i="43"/>
  <c r="K29" i="43"/>
  <c r="K31" i="43" s="1"/>
  <c r="L29" i="43"/>
  <c r="L31" i="43"/>
  <c r="M29" i="43"/>
  <c r="M31" i="43"/>
  <c r="N29" i="43"/>
  <c r="N31" i="43"/>
  <c r="O29" i="43"/>
  <c r="O31" i="43"/>
  <c r="P29" i="43"/>
  <c r="P31" i="43"/>
  <c r="Q29" i="43"/>
  <c r="Q31" i="43" s="1"/>
  <c r="R29" i="43"/>
  <c r="R31" i="43"/>
  <c r="R38" i="43" s="1"/>
  <c r="R39" i="43" s="1"/>
  <c r="S29" i="43"/>
  <c r="S31" i="43" s="1"/>
  <c r="T29" i="43"/>
  <c r="T31" i="43"/>
  <c r="U29" i="43"/>
  <c r="U31" i="43"/>
  <c r="V29" i="43"/>
  <c r="V31" i="43"/>
  <c r="W29" i="43"/>
  <c r="W31" i="43"/>
  <c r="X29" i="43"/>
  <c r="X31" i="43"/>
  <c r="Y29" i="43"/>
  <c r="Y31" i="43"/>
  <c r="Z29" i="43"/>
  <c r="Z31" i="43"/>
  <c r="Z38" i="43"/>
  <c r="Z39" i="43"/>
  <c r="AA29" i="43"/>
  <c r="AA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/>
  <c r="H38" i="43" s="1"/>
  <c r="H39" i="43" s="1"/>
  <c r="H41" i="43" s="1"/>
  <c r="I9" i="43"/>
  <c r="I11" i="43" s="1"/>
  <c r="J9" i="43"/>
  <c r="J11" i="43" s="1"/>
  <c r="K9" i="43"/>
  <c r="K11" i="43" s="1"/>
  <c r="L9" i="43"/>
  <c r="L11" i="43"/>
  <c r="M9" i="43"/>
  <c r="M11" i="43" s="1"/>
  <c r="N9" i="43"/>
  <c r="N11" i="43" s="1"/>
  <c r="O9" i="43"/>
  <c r="O11" i="43" s="1"/>
  <c r="O66" i="43" s="1"/>
  <c r="O68" i="43" s="1"/>
  <c r="P9" i="43"/>
  <c r="P11" i="43" s="1"/>
  <c r="Q9" i="43"/>
  <c r="Q11" i="43" s="1"/>
  <c r="R9" i="43"/>
  <c r="R11" i="43"/>
  <c r="S9" i="43"/>
  <c r="S11" i="43" s="1"/>
  <c r="T9" i="43"/>
  <c r="T11" i="43" s="1"/>
  <c r="U9" i="43"/>
  <c r="U11" i="43" s="1"/>
  <c r="V9" i="43"/>
  <c r="V11" i="43" s="1"/>
  <c r="W9" i="43"/>
  <c r="W11" i="43"/>
  <c r="W66" i="43"/>
  <c r="W68" i="43" s="1"/>
  <c r="X9" i="43"/>
  <c r="X11" i="43" s="1"/>
  <c r="X18" i="43" s="1"/>
  <c r="X19" i="43" s="1"/>
  <c r="Y9" i="43"/>
  <c r="Y11" i="43" s="1"/>
  <c r="Z9" i="43"/>
  <c r="Z11" i="43" s="1"/>
  <c r="AA9" i="43"/>
  <c r="AA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J59" i="41" s="1"/>
  <c r="J60" i="41" s="1"/>
  <c r="K55" i="41"/>
  <c r="L55" i="41"/>
  <c r="M55" i="41"/>
  <c r="N55" i="41"/>
  <c r="O55" i="41"/>
  <c r="P55" i="41"/>
  <c r="Q55" i="41"/>
  <c r="R55" i="41"/>
  <c r="S55" i="41"/>
  <c r="S59" i="41" s="1"/>
  <c r="S60" i="41" s="1"/>
  <c r="T55" i="41"/>
  <c r="T59" i="41" s="1"/>
  <c r="U55" i="41"/>
  <c r="V55" i="41"/>
  <c r="W55" i="41"/>
  <c r="X55" i="41"/>
  <c r="Y55" i="41"/>
  <c r="Y59" i="41" s="1"/>
  <c r="Z55" i="41"/>
  <c r="AA55" i="41"/>
  <c r="AB55" i="41"/>
  <c r="AC55" i="41"/>
  <c r="AD55" i="41"/>
  <c r="AE55" i="41"/>
  <c r="AE59" i="41" s="1"/>
  <c r="AF55" i="41"/>
  <c r="AF59" i="41" s="1"/>
  <c r="AG55" i="41"/>
  <c r="AH55" i="41"/>
  <c r="AI55" i="41"/>
  <c r="AJ55" i="41"/>
  <c r="AK55" i="41"/>
  <c r="AK59" i="41" s="1"/>
  <c r="AL55" i="41"/>
  <c r="AM55" i="41"/>
  <c r="AN55" i="41"/>
  <c r="AO55" i="41"/>
  <c r="AP55" i="41"/>
  <c r="AP59" i="41" s="1"/>
  <c r="AQ55" i="41"/>
  <c r="AQ59" i="41" s="1"/>
  <c r="AR55" i="41"/>
  <c r="AR59" i="41" s="1"/>
  <c r="AS55" i="41"/>
  <c r="AT55" i="41"/>
  <c r="AU55" i="41"/>
  <c r="AV55" i="41"/>
  <c r="AW55" i="41"/>
  <c r="AW59" i="41" s="1"/>
  <c r="AX55" i="41"/>
  <c r="AY55" i="41"/>
  <c r="AZ55" i="41"/>
  <c r="BA55" i="41"/>
  <c r="BB55" i="41"/>
  <c r="BB59" i="41" s="1"/>
  <c r="BC55" i="41"/>
  <c r="BC59" i="41" s="1"/>
  <c r="BD55" i="41"/>
  <c r="BE55" i="41"/>
  <c r="I56" i="41"/>
  <c r="I58" i="41" s="1"/>
  <c r="J56" i="41"/>
  <c r="J58" i="41"/>
  <c r="K56" i="41"/>
  <c r="L56" i="41"/>
  <c r="M56" i="41"/>
  <c r="M58" i="41"/>
  <c r="N56" i="41"/>
  <c r="N58" i="41" s="1"/>
  <c r="O56" i="41"/>
  <c r="O58" i="41" s="1"/>
  <c r="P56" i="41"/>
  <c r="P58" i="41" s="1"/>
  <c r="P60" i="41" s="1"/>
  <c r="Q56" i="41"/>
  <c r="Q58" i="41"/>
  <c r="R56" i="41"/>
  <c r="R58" i="41" s="1"/>
  <c r="R60" i="41" s="1"/>
  <c r="S56" i="41"/>
  <c r="S58" i="41"/>
  <c r="T56" i="41"/>
  <c r="T58" i="41"/>
  <c r="U56" i="41"/>
  <c r="U58" i="41" s="1"/>
  <c r="U60" i="41" s="1"/>
  <c r="V56" i="41"/>
  <c r="V58" i="41" s="1"/>
  <c r="W56" i="41"/>
  <c r="X56" i="41"/>
  <c r="X58" i="41" s="1"/>
  <c r="X60" i="41" s="1"/>
  <c r="Y56" i="41"/>
  <c r="Y58" i="41"/>
  <c r="Z56" i="41"/>
  <c r="Z58" i="41"/>
  <c r="AA56" i="41"/>
  <c r="AA58" i="41" s="1"/>
  <c r="AB56" i="41"/>
  <c r="AB58" i="41" s="1"/>
  <c r="AC56" i="41"/>
  <c r="AC58" i="41" s="1"/>
  <c r="AD56" i="41"/>
  <c r="AD58" i="41"/>
  <c r="AE56" i="41"/>
  <c r="AE58" i="41" s="1"/>
  <c r="AF56" i="41"/>
  <c r="AF58" i="41"/>
  <c r="AG56" i="41"/>
  <c r="AG58" i="41" s="1"/>
  <c r="AG60" i="41" s="1"/>
  <c r="AH56" i="41"/>
  <c r="AH58" i="41" s="1"/>
  <c r="AI56" i="41"/>
  <c r="AJ56" i="41"/>
  <c r="AJ58" i="41"/>
  <c r="AK56" i="41"/>
  <c r="AK58" i="41" s="1"/>
  <c r="AL56" i="41"/>
  <c r="AL58" i="41"/>
  <c r="AM56" i="41"/>
  <c r="AM58" i="41" s="1"/>
  <c r="AN56" i="41"/>
  <c r="AN58" i="41"/>
  <c r="AN60" i="41" s="1"/>
  <c r="AO56" i="41"/>
  <c r="AO58" i="41" s="1"/>
  <c r="AP56" i="41"/>
  <c r="AP58" i="41" s="1"/>
  <c r="AP60" i="41" s="1"/>
  <c r="AQ56" i="41"/>
  <c r="AQ58" i="41"/>
  <c r="AR56" i="41"/>
  <c r="AR58" i="41" s="1"/>
  <c r="AR60" i="41" s="1"/>
  <c r="AS56" i="41"/>
  <c r="AS58" i="41"/>
  <c r="AT56" i="41"/>
  <c r="AT58" i="41"/>
  <c r="AU56" i="41"/>
  <c r="AU58" i="41" s="1"/>
  <c r="AV56" i="41"/>
  <c r="AV58" i="41"/>
  <c r="AW56" i="41"/>
  <c r="AW58" i="41"/>
  <c r="AW60" i="41" s="1"/>
  <c r="AX56" i="41"/>
  <c r="AX58" i="41" s="1"/>
  <c r="AX60" i="41" s="1"/>
  <c r="AY56" i="41"/>
  <c r="AZ56" i="41"/>
  <c r="AZ58" i="41"/>
  <c r="BA56" i="41"/>
  <c r="BA58" i="41"/>
  <c r="BB56" i="41"/>
  <c r="BB58" i="41" s="1"/>
  <c r="BC56" i="41"/>
  <c r="BC58" i="41" s="1"/>
  <c r="BD56" i="41"/>
  <c r="BD58" i="41"/>
  <c r="BE56" i="41"/>
  <c r="BE58" i="41" s="1"/>
  <c r="I57" i="41"/>
  <c r="J57" i="41"/>
  <c r="K57" i="41"/>
  <c r="K59" i="41" s="1"/>
  <c r="L57" i="41"/>
  <c r="M57" i="41"/>
  <c r="N57" i="41"/>
  <c r="O57" i="41"/>
  <c r="P57" i="41"/>
  <c r="Q57" i="41"/>
  <c r="R57" i="41"/>
  <c r="S57" i="41"/>
  <c r="T57" i="41"/>
  <c r="U57" i="41"/>
  <c r="V57" i="41"/>
  <c r="V59" i="41" s="1"/>
  <c r="V60" i="41" s="1"/>
  <c r="W57" i="41"/>
  <c r="W59" i="41" s="1"/>
  <c r="W60" i="41" s="1"/>
  <c r="X57" i="41"/>
  <c r="X59" i="41" s="1"/>
  <c r="Y57" i="41"/>
  <c r="Z57" i="41"/>
  <c r="AA57" i="41"/>
  <c r="AB57" i="41"/>
  <c r="AC57" i="41"/>
  <c r="AD57" i="41"/>
  <c r="AE57" i="41"/>
  <c r="AF57" i="41"/>
  <c r="AG57" i="41"/>
  <c r="AH57" i="41"/>
  <c r="AH59" i="41" s="1"/>
  <c r="AI57" i="41"/>
  <c r="AI59" i="41" s="1"/>
  <c r="AI60" i="41" s="1"/>
  <c r="AJ57" i="41"/>
  <c r="AJ59" i="41" s="1"/>
  <c r="AK57" i="41"/>
  <c r="AL57" i="41"/>
  <c r="AM57" i="41"/>
  <c r="AN57" i="41"/>
  <c r="AN59" i="41" s="1"/>
  <c r="AO57" i="41"/>
  <c r="AP57" i="41"/>
  <c r="AQ57" i="41"/>
  <c r="AR57" i="41"/>
  <c r="AS57" i="41"/>
  <c r="AT57" i="41"/>
  <c r="AT59" i="41" s="1"/>
  <c r="AU57" i="41"/>
  <c r="AU59" i="41" s="1"/>
  <c r="AV57" i="41"/>
  <c r="AV59" i="41" s="1"/>
  <c r="AV60" i="41" s="1"/>
  <c r="AW57" i="41"/>
  <c r="AX57" i="41"/>
  <c r="AY57" i="41"/>
  <c r="AZ57" i="41"/>
  <c r="AZ59" i="41" s="1"/>
  <c r="AZ60" i="41" s="1"/>
  <c r="BA57" i="41"/>
  <c r="BB57" i="41"/>
  <c r="BC57" i="41"/>
  <c r="BD57" i="41"/>
  <c r="BD59" i="41" s="1"/>
  <c r="BD60" i="41" s="1"/>
  <c r="BE57" i="41"/>
  <c r="K58" i="41"/>
  <c r="K60" i="41" s="1"/>
  <c r="L58" i="41"/>
  <c r="W58" i="41"/>
  <c r="AI58" i="41"/>
  <c r="AY58" i="41"/>
  <c r="H32" i="41"/>
  <c r="H29" i="41"/>
  <c r="P61" i="43"/>
  <c r="AM59" i="41"/>
  <c r="AA66" i="43"/>
  <c r="AA68" i="43" s="1"/>
  <c r="BA61" i="45"/>
  <c r="AO61" i="45"/>
  <c r="Q61" i="45"/>
  <c r="W18" i="47"/>
  <c r="Y57" i="47"/>
  <c r="X34" i="53"/>
  <c r="P34" i="53"/>
  <c r="P41" i="53" s="1"/>
  <c r="S20" i="45"/>
  <c r="K20" i="45"/>
  <c r="BD61" i="45"/>
  <c r="BD62" i="45" s="1"/>
  <c r="AV61" i="45"/>
  <c r="AV62" i="45" s="1"/>
  <c r="AJ61" i="45"/>
  <c r="AJ62" i="45"/>
  <c r="AF61" i="45"/>
  <c r="AF62" i="45"/>
  <c r="X61" i="45"/>
  <c r="X62" i="45"/>
  <c r="T61" i="45"/>
  <c r="X61" i="51"/>
  <c r="X60" i="53"/>
  <c r="X62" i="53" s="1"/>
  <c r="T60" i="53"/>
  <c r="T62" i="53"/>
  <c r="P60" i="53"/>
  <c r="P62" i="53"/>
  <c r="U55" i="53"/>
  <c r="U56" i="53" s="1"/>
  <c r="Q55" i="53"/>
  <c r="Q56" i="53" s="1"/>
  <c r="AW61" i="45"/>
  <c r="AC61" i="45"/>
  <c r="Y61" i="45"/>
  <c r="M61" i="45"/>
  <c r="AA17" i="53"/>
  <c r="S17" i="53"/>
  <c r="K17" i="53"/>
  <c r="T55" i="53"/>
  <c r="T56" i="53" s="1"/>
  <c r="L55" i="53"/>
  <c r="L56" i="53" s="1"/>
  <c r="Y61" i="51"/>
  <c r="U61" i="51"/>
  <c r="U62" i="51" s="1"/>
  <c r="Q61" i="51"/>
  <c r="M61" i="51"/>
  <c r="M62" i="51"/>
  <c r="I61" i="51"/>
  <c r="AA55" i="53"/>
  <c r="S55" i="53"/>
  <c r="S56" i="53" s="1"/>
  <c r="K55" i="53"/>
  <c r="K56" i="53"/>
  <c r="AF60" i="41"/>
  <c r="AB59" i="41"/>
  <c r="AB60" i="41"/>
  <c r="P59" i="41"/>
  <c r="L59" i="41"/>
  <c r="AS61" i="45"/>
  <c r="AK61" i="45"/>
  <c r="AK62" i="45"/>
  <c r="U61" i="45"/>
  <c r="I55" i="53"/>
  <c r="AJ60" i="41"/>
  <c r="AL59" i="41"/>
  <c r="AL60" i="41"/>
  <c r="AD59" i="41"/>
  <c r="AD60" i="41" s="1"/>
  <c r="J17" i="53"/>
  <c r="U60" i="53"/>
  <c r="U62" i="53"/>
  <c r="Q60" i="53"/>
  <c r="Q62" i="53"/>
  <c r="M60" i="53"/>
  <c r="M62" i="53" s="1"/>
  <c r="I60" i="53"/>
  <c r="I62" i="53" s="1"/>
  <c r="Q34" i="53"/>
  <c r="I34" i="53"/>
  <c r="N59" i="41"/>
  <c r="N60" i="41"/>
  <c r="BE61" i="45"/>
  <c r="AG61" i="45"/>
  <c r="AG62" i="45"/>
  <c r="I62" i="45"/>
  <c r="M36" i="47"/>
  <c r="W55" i="53"/>
  <c r="O55" i="53"/>
  <c r="I57" i="47"/>
  <c r="W17" i="53"/>
  <c r="O17" i="53"/>
  <c r="M62" i="43"/>
  <c r="Y34" i="47"/>
  <c r="Y35" i="47" s="1"/>
  <c r="U18" i="47"/>
  <c r="T34" i="53"/>
  <c r="J61" i="43"/>
  <c r="AX59" i="41"/>
  <c r="Z59" i="41"/>
  <c r="R59" i="41"/>
  <c r="O57" i="47"/>
  <c r="O58" i="47"/>
  <c r="R61" i="45"/>
  <c r="R62" i="45"/>
  <c r="L60" i="53"/>
  <c r="L62" i="53"/>
  <c r="X55" i="53"/>
  <c r="P55" i="53"/>
  <c r="U16" i="47"/>
  <c r="U17" i="47"/>
  <c r="Y18" i="47"/>
  <c r="Y43" i="47"/>
  <c r="Q18" i="47"/>
  <c r="M18" i="47"/>
  <c r="I18" i="47"/>
  <c r="AT61" i="45"/>
  <c r="AT62" i="45"/>
  <c r="AH61" i="45"/>
  <c r="AH62" i="45" s="1"/>
  <c r="Z61" i="45"/>
  <c r="Z62" i="45" s="1"/>
  <c r="N61" i="45"/>
  <c r="Z57" i="47"/>
  <c r="V58" i="47"/>
  <c r="R57" i="47"/>
  <c r="R58" i="47" s="1"/>
  <c r="R60" i="47" s="1"/>
  <c r="N57" i="47"/>
  <c r="BE59" i="41"/>
  <c r="BE60" i="41"/>
  <c r="BA59" i="41"/>
  <c r="AS59" i="41"/>
  <c r="AS60" i="41"/>
  <c r="AO59" i="41"/>
  <c r="AO60" i="41"/>
  <c r="AG59" i="41"/>
  <c r="AC59" i="41"/>
  <c r="AC60" i="41" s="1"/>
  <c r="U59" i="41"/>
  <c r="Q59" i="41"/>
  <c r="Q60" i="41"/>
  <c r="M59" i="41"/>
  <c r="I59" i="41"/>
  <c r="AY59" i="41"/>
  <c r="AY60" i="41"/>
  <c r="AE60" i="41"/>
  <c r="AA59" i="41"/>
  <c r="AA60" i="41"/>
  <c r="O59" i="41"/>
  <c r="O60" i="41"/>
  <c r="Z61" i="43"/>
  <c r="N61" i="43"/>
  <c r="U57" i="47"/>
  <c r="Q57" i="47"/>
  <c r="Q58" i="47" s="1"/>
  <c r="S57" i="47"/>
  <c r="S58" i="47" s="1"/>
  <c r="T61" i="51"/>
  <c r="T62" i="51"/>
  <c r="P61" i="51"/>
  <c r="P62" i="51"/>
  <c r="L61" i="51"/>
  <c r="AP38" i="45"/>
  <c r="AP39" i="45"/>
  <c r="AP41" i="45"/>
  <c r="AP45" i="45"/>
  <c r="Z38" i="45"/>
  <c r="Z39" i="45" s="1"/>
  <c r="V40" i="45"/>
  <c r="AX40" i="45"/>
  <c r="AP40" i="45"/>
  <c r="AH40" i="45"/>
  <c r="J40" i="45"/>
  <c r="AY62" i="45"/>
  <c r="X18" i="47"/>
  <c r="X43" i="47" s="1"/>
  <c r="T18" i="47"/>
  <c r="P18" i="47"/>
  <c r="L18" i="47"/>
  <c r="L43" i="47" s="1"/>
  <c r="AA41" i="53"/>
  <c r="AA57" i="53" s="1"/>
  <c r="S34" i="53"/>
  <c r="K34" i="53"/>
  <c r="AA61" i="43"/>
  <c r="W61" i="43"/>
  <c r="S61" i="43"/>
  <c r="O61" i="43"/>
  <c r="K62" i="43"/>
  <c r="Y61" i="43"/>
  <c r="Q61" i="43"/>
  <c r="I62" i="43"/>
  <c r="AX66" i="45"/>
  <c r="AX68" i="45" s="1"/>
  <c r="AP66" i="45"/>
  <c r="AP68" i="45"/>
  <c r="AH66" i="45"/>
  <c r="AH68" i="45"/>
  <c r="AD66" i="45"/>
  <c r="AD68" i="45" s="1"/>
  <c r="AC62" i="45"/>
  <c r="BB61" i="45"/>
  <c r="BB62" i="45" s="1"/>
  <c r="AP61" i="45"/>
  <c r="AL61" i="45"/>
  <c r="AD61" i="45"/>
  <c r="AD62" i="45" s="1"/>
  <c r="V61" i="45"/>
  <c r="V62" i="45" s="1"/>
  <c r="J61" i="45"/>
  <c r="AA57" i="47"/>
  <c r="W57" i="47"/>
  <c r="W58" i="47" s="1"/>
  <c r="K57" i="47"/>
  <c r="K58" i="47" s="1"/>
  <c r="T15" i="53"/>
  <c r="T16" i="53"/>
  <c r="BB60" i="41"/>
  <c r="AD18" i="45"/>
  <c r="AD19" i="45" s="1"/>
  <c r="AD21" i="45"/>
  <c r="AO62" i="45"/>
  <c r="X36" i="47"/>
  <c r="T36" i="47"/>
  <c r="T43" i="47" s="1"/>
  <c r="T59" i="47" s="1"/>
  <c r="P36" i="47"/>
  <c r="L36" i="47"/>
  <c r="AA61" i="51"/>
  <c r="AA62" i="51"/>
  <c r="W61" i="51"/>
  <c r="W62" i="51" s="1"/>
  <c r="S61" i="51"/>
  <c r="S62" i="51" s="1"/>
  <c r="O61" i="51"/>
  <c r="O62" i="51" s="1"/>
  <c r="K61" i="51"/>
  <c r="K62" i="51"/>
  <c r="K64" i="51" s="1"/>
  <c r="K65" i="51" s="1"/>
  <c r="T47" i="51"/>
  <c r="Z47" i="51"/>
  <c r="Z63" i="51" s="1"/>
  <c r="J47" i="51"/>
  <c r="X47" i="51"/>
  <c r="X48" i="51" s="1"/>
  <c r="Q62" i="51"/>
  <c r="Z55" i="53"/>
  <c r="Z56" i="53" s="1"/>
  <c r="V55" i="53"/>
  <c r="V56" i="53"/>
  <c r="R55" i="53"/>
  <c r="N55" i="53"/>
  <c r="N56" i="53" s="1"/>
  <c r="J55" i="53"/>
  <c r="J56" i="53" s="1"/>
  <c r="T40" i="45"/>
  <c r="BE62" i="45"/>
  <c r="AS62" i="45"/>
  <c r="AR61" i="45"/>
  <c r="L61" i="45"/>
  <c r="L62" i="45"/>
  <c r="Q36" i="47"/>
  <c r="Z61" i="51"/>
  <c r="V61" i="51"/>
  <c r="R61" i="51"/>
  <c r="R62" i="51"/>
  <c r="N61" i="51"/>
  <c r="N62" i="51" s="1"/>
  <c r="J61" i="51"/>
  <c r="J62" i="51"/>
  <c r="X17" i="53"/>
  <c r="X41" i="53"/>
  <c r="X57" i="53" s="1"/>
  <c r="U34" i="53"/>
  <c r="M34" i="53"/>
  <c r="R40" i="45"/>
  <c r="N40" i="45"/>
  <c r="P17" i="53"/>
  <c r="P42" i="53"/>
  <c r="X15" i="53"/>
  <c r="X16" i="53"/>
  <c r="P15" i="53"/>
  <c r="P16" i="53" s="1"/>
  <c r="V35" i="53"/>
  <c r="X61" i="43"/>
  <c r="L62" i="43"/>
  <c r="V61" i="43"/>
  <c r="V62" i="43"/>
  <c r="R61" i="43"/>
  <c r="R62" i="43"/>
  <c r="AV20" i="45"/>
  <c r="BA20" i="45"/>
  <c r="AW20" i="45"/>
  <c r="AO20" i="45"/>
  <c r="AK20" i="45"/>
  <c r="Y20" i="45"/>
  <c r="Q20" i="45"/>
  <c r="AD40" i="45"/>
  <c r="H36" i="47"/>
  <c r="O36" i="47"/>
  <c r="M57" i="47"/>
  <c r="M58" i="47"/>
  <c r="BD40" i="45"/>
  <c r="BD38" i="45"/>
  <c r="BD39" i="45" s="1"/>
  <c r="BD41" i="45"/>
  <c r="AN40" i="45"/>
  <c r="AN38" i="45"/>
  <c r="AN39" i="45"/>
  <c r="AN41" i="45"/>
  <c r="AF40" i="45"/>
  <c r="X40" i="45"/>
  <c r="X38" i="45"/>
  <c r="X39" i="45"/>
  <c r="X41" i="45"/>
  <c r="N40" i="43"/>
  <c r="N38" i="43"/>
  <c r="N39" i="43" s="1"/>
  <c r="N41" i="43" s="1"/>
  <c r="N45" i="43" s="1"/>
  <c r="BD66" i="45"/>
  <c r="BD68" i="45"/>
  <c r="AZ66" i="45"/>
  <c r="AZ68" i="45"/>
  <c r="AV66" i="45"/>
  <c r="AV68" i="45" s="1"/>
  <c r="AV18" i="45"/>
  <c r="AV19" i="45" s="1"/>
  <c r="AV21" i="45" s="1"/>
  <c r="AV45" i="45" s="1"/>
  <c r="AF21" i="45"/>
  <c r="AB66" i="45"/>
  <c r="AB68" i="45" s="1"/>
  <c r="AB20" i="45"/>
  <c r="T66" i="45"/>
  <c r="T68" i="45"/>
  <c r="T19" i="45"/>
  <c r="T21" i="45" s="1"/>
  <c r="T45" i="45" s="1"/>
  <c r="T67" i="45" s="1"/>
  <c r="L66" i="45"/>
  <c r="L68" i="45" s="1"/>
  <c r="AV40" i="45"/>
  <c r="AT38" i="45"/>
  <c r="AT39" i="45"/>
  <c r="AT41" i="45" s="1"/>
  <c r="AT40" i="45"/>
  <c r="O34" i="47"/>
  <c r="O35" i="47" s="1"/>
  <c r="O37" i="47"/>
  <c r="S36" i="47"/>
  <c r="K36" i="47"/>
  <c r="Z17" i="53"/>
  <c r="X56" i="53"/>
  <c r="AA56" i="53"/>
  <c r="W56" i="53"/>
  <c r="O56" i="53"/>
  <c r="W34" i="47"/>
  <c r="W35" i="47" s="1"/>
  <c r="W37" i="47" s="1"/>
  <c r="W36" i="47"/>
  <c r="W43" i="47"/>
  <c r="N18" i="53"/>
  <c r="N17" i="53"/>
  <c r="AA62" i="43"/>
  <c r="N62" i="43"/>
  <c r="J62" i="43"/>
  <c r="AJ18" i="45"/>
  <c r="AJ19" i="45"/>
  <c r="P18" i="45"/>
  <c r="P19" i="45"/>
  <c r="AZ38" i="45"/>
  <c r="AZ39" i="45" s="1"/>
  <c r="AZ41" i="45" s="1"/>
  <c r="BA62" i="45"/>
  <c r="Z60" i="41"/>
  <c r="AB40" i="45"/>
  <c r="AB38" i="45"/>
  <c r="AB39" i="45" s="1"/>
  <c r="AB41" i="45" s="1"/>
  <c r="L40" i="45"/>
  <c r="V15" i="53"/>
  <c r="V16" i="53"/>
  <c r="V18" i="53" s="1"/>
  <c r="R15" i="53"/>
  <c r="R16" i="53" s="1"/>
  <c r="R18" i="53" s="1"/>
  <c r="R17" i="53"/>
  <c r="AZ20" i="45"/>
  <c r="X20" i="45"/>
  <c r="X47" i="45" s="1"/>
  <c r="AB18" i="45"/>
  <c r="AB19" i="45" s="1"/>
  <c r="AB21" i="45" s="1"/>
  <c r="AT66" i="45"/>
  <c r="AT68" i="45" s="1"/>
  <c r="AL18" i="45"/>
  <c r="AL19" i="45" s="1"/>
  <c r="Z66" i="45"/>
  <c r="Z68" i="45" s="1"/>
  <c r="N66" i="45"/>
  <c r="N68" i="45" s="1"/>
  <c r="J66" i="45"/>
  <c r="J68" i="45"/>
  <c r="J18" i="45"/>
  <c r="J19" i="45" s="1"/>
  <c r="J21" i="45"/>
  <c r="J45" i="45" s="1"/>
  <c r="AZ40" i="45"/>
  <c r="T38" i="45"/>
  <c r="T39" i="45"/>
  <c r="T41" i="45"/>
  <c r="AU62" i="45"/>
  <c r="AE62" i="45"/>
  <c r="W62" i="45"/>
  <c r="K62" i="45"/>
  <c r="AR62" i="45"/>
  <c r="AA18" i="47"/>
  <c r="AA16" i="47"/>
  <c r="AA17" i="47" s="1"/>
  <c r="AA19" i="47" s="1"/>
  <c r="S18" i="47"/>
  <c r="S16" i="47"/>
  <c r="S17" i="47" s="1"/>
  <c r="S19" i="47" s="1"/>
  <c r="S41" i="47" s="1"/>
  <c r="S42" i="47" s="1"/>
  <c r="O16" i="47"/>
  <c r="O17" i="47" s="1"/>
  <c r="O19" i="47" s="1"/>
  <c r="O41" i="47" s="1"/>
  <c r="O18" i="47"/>
  <c r="K18" i="47"/>
  <c r="K43" i="47" s="1"/>
  <c r="K16" i="47"/>
  <c r="K17" i="47"/>
  <c r="K19" i="47"/>
  <c r="V47" i="51"/>
  <c r="V48" i="51" s="1"/>
  <c r="N47" i="51"/>
  <c r="N48" i="51" s="1"/>
  <c r="W32" i="53"/>
  <c r="W33" i="53"/>
  <c r="W35" i="53" s="1"/>
  <c r="W39" i="53" s="1"/>
  <c r="W34" i="53"/>
  <c r="O32" i="53"/>
  <c r="O33" i="53"/>
  <c r="O35" i="53" s="1"/>
  <c r="O39" i="53" s="1"/>
  <c r="O61" i="53" s="1"/>
  <c r="P62" i="43"/>
  <c r="BB20" i="45"/>
  <c r="AX20" i="45"/>
  <c r="AX47" i="45" s="1"/>
  <c r="AT20" i="45"/>
  <c r="AP20" i="45"/>
  <c r="AP47" i="45"/>
  <c r="AP63" i="45" s="1"/>
  <c r="AL20" i="45"/>
  <c r="AH20" i="45"/>
  <c r="AH47" i="45" s="1"/>
  <c r="AH48" i="45" s="1"/>
  <c r="AD20" i="45"/>
  <c r="N20" i="45"/>
  <c r="AY66" i="45"/>
  <c r="AY68" i="45" s="1"/>
  <c r="AU66" i="45"/>
  <c r="AU68" i="45"/>
  <c r="AQ66" i="45"/>
  <c r="AQ68" i="45" s="1"/>
  <c r="AM66" i="45"/>
  <c r="AM68" i="45"/>
  <c r="AI66" i="45"/>
  <c r="AI68" i="45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Q62" i="45"/>
  <c r="N58" i="47"/>
  <c r="Z18" i="47"/>
  <c r="Z43" i="47" s="1"/>
  <c r="I56" i="53"/>
  <c r="X57" i="47"/>
  <c r="X58" i="47"/>
  <c r="T57" i="47"/>
  <c r="P57" i="47"/>
  <c r="P58" i="47"/>
  <c r="L57" i="47"/>
  <c r="L58" i="47" s="1"/>
  <c r="P47" i="51"/>
  <c r="P48" i="51" s="1"/>
  <c r="Y17" i="53"/>
  <c r="U17" i="53"/>
  <c r="Q17" i="53"/>
  <c r="M17" i="53"/>
  <c r="I17" i="53"/>
  <c r="N35" i="53"/>
  <c r="Z34" i="53"/>
  <c r="V34" i="53"/>
  <c r="R34" i="53"/>
  <c r="N34" i="53"/>
  <c r="N41" i="53" s="1"/>
  <c r="J34" i="53"/>
  <c r="J41" i="53" s="1"/>
  <c r="H60" i="53"/>
  <c r="T17" i="53"/>
  <c r="L17" i="53"/>
  <c r="Y15" i="53"/>
  <c r="Y16" i="53"/>
  <c r="Y18" i="53"/>
  <c r="U15" i="53"/>
  <c r="U16" i="53" s="1"/>
  <c r="U18" i="53" s="1"/>
  <c r="Q15" i="53"/>
  <c r="Q16" i="53"/>
  <c r="Q18" i="53"/>
  <c r="M15" i="53"/>
  <c r="M16" i="53" s="1"/>
  <c r="M18" i="53" s="1"/>
  <c r="M39" i="53" s="1"/>
  <c r="I15" i="53"/>
  <c r="I16" i="53"/>
  <c r="I18" i="53" s="1"/>
  <c r="I39" i="53" s="1"/>
  <c r="I61" i="53" s="1"/>
  <c r="AA60" i="53"/>
  <c r="AA62" i="53" s="1"/>
  <c r="W60" i="53"/>
  <c r="W62" i="53" s="1"/>
  <c r="S60" i="53"/>
  <c r="S62" i="53"/>
  <c r="O60" i="53"/>
  <c r="O62" i="53" s="1"/>
  <c r="K60" i="53"/>
  <c r="K62" i="53"/>
  <c r="J35" i="53"/>
  <c r="V40" i="43"/>
  <c r="V47" i="43" s="1"/>
  <c r="V63" i="43" s="1"/>
  <c r="V38" i="43"/>
  <c r="V39" i="43" s="1"/>
  <c r="V41" i="43" s="1"/>
  <c r="V45" i="43" s="1"/>
  <c r="Y60" i="41"/>
  <c r="M60" i="41"/>
  <c r="AU60" i="41"/>
  <c r="AM60" i="41"/>
  <c r="Z40" i="43"/>
  <c r="J40" i="43"/>
  <c r="AQ60" i="41"/>
  <c r="Y66" i="43"/>
  <c r="Y68" i="43" s="1"/>
  <c r="U66" i="43"/>
  <c r="U68" i="43"/>
  <c r="M66" i="43"/>
  <c r="M68" i="43" s="1"/>
  <c r="I66" i="43"/>
  <c r="I68" i="43" s="1"/>
  <c r="BD18" i="45"/>
  <c r="BD19" i="45"/>
  <c r="BD21" i="45"/>
  <c r="AY18" i="45"/>
  <c r="AY19" i="45" s="1"/>
  <c r="AY21" i="45" s="1"/>
  <c r="AI18" i="45"/>
  <c r="AI19" i="45"/>
  <c r="AI21" i="45"/>
  <c r="J20" i="43"/>
  <c r="J47" i="43" s="1"/>
  <c r="R40" i="43"/>
  <c r="BE18" i="45"/>
  <c r="BE19" i="45" s="1"/>
  <c r="BA18" i="45"/>
  <c r="BA19" i="45" s="1"/>
  <c r="BA21" i="45" s="1"/>
  <c r="AW18" i="45"/>
  <c r="AW19" i="45"/>
  <c r="AW21" i="45" s="1"/>
  <c r="AS66" i="45"/>
  <c r="AS68" i="45"/>
  <c r="AS18" i="45"/>
  <c r="AS19" i="45" s="1"/>
  <c r="AS21" i="45" s="1"/>
  <c r="AS45" i="45" s="1"/>
  <c r="AO66" i="45"/>
  <c r="AO68" i="45"/>
  <c r="AO18" i="45"/>
  <c r="AO19" i="45"/>
  <c r="AO21" i="45" s="1"/>
  <c r="AK18" i="45"/>
  <c r="AK19" i="45"/>
  <c r="AK21" i="45" s="1"/>
  <c r="AG66" i="45"/>
  <c r="AG68" i="45" s="1"/>
  <c r="AG18" i="45"/>
  <c r="AG19" i="45"/>
  <c r="AG21" i="45"/>
  <c r="AG45" i="45" s="1"/>
  <c r="AC66" i="45"/>
  <c r="AC68" i="45" s="1"/>
  <c r="Y66" i="45"/>
  <c r="Y68" i="45"/>
  <c r="Y18" i="45"/>
  <c r="Y19" i="45" s="1"/>
  <c r="Y21" i="45" s="1"/>
  <c r="U66" i="45"/>
  <c r="U68" i="45"/>
  <c r="U18" i="45"/>
  <c r="U19" i="45"/>
  <c r="U21" i="45" s="1"/>
  <c r="Q66" i="45"/>
  <c r="Q68" i="45" s="1"/>
  <c r="Q18" i="45"/>
  <c r="Q19" i="45" s="1"/>
  <c r="Q21" i="45" s="1"/>
  <c r="Q45" i="45" s="1"/>
  <c r="M66" i="45"/>
  <c r="M68" i="45" s="1"/>
  <c r="M18" i="45"/>
  <c r="M19" i="45"/>
  <c r="M21" i="45"/>
  <c r="Z36" i="47"/>
  <c r="V36" i="47"/>
  <c r="R36" i="47"/>
  <c r="N36" i="47"/>
  <c r="N43" i="47" s="1"/>
  <c r="N59" i="47" s="1"/>
  <c r="J36" i="47"/>
  <c r="J43" i="47" s="1"/>
  <c r="V18" i="47"/>
  <c r="V43" i="47" s="1"/>
  <c r="R18" i="47"/>
  <c r="R43" i="47" s="1"/>
  <c r="N18" i="47"/>
  <c r="J18" i="47"/>
  <c r="L34" i="53"/>
  <c r="H40" i="45"/>
  <c r="AJ40" i="45"/>
  <c r="H18" i="47"/>
  <c r="V37" i="47"/>
  <c r="R41" i="47"/>
  <c r="H17" i="53"/>
  <c r="N41" i="47"/>
  <c r="Z58" i="47"/>
  <c r="AP62" i="45"/>
  <c r="N62" i="45"/>
  <c r="J62" i="45"/>
  <c r="X41" i="47"/>
  <c r="X63" i="47" s="1"/>
  <c r="T41" i="47"/>
  <c r="I62" i="51"/>
  <c r="R56" i="53"/>
  <c r="Z66" i="43"/>
  <c r="Z68" i="43" s="1"/>
  <c r="Z20" i="43"/>
  <c r="Z18" i="43"/>
  <c r="Z19" i="43"/>
  <c r="Z21" i="43"/>
  <c r="R66" i="43"/>
  <c r="R68" i="43"/>
  <c r="R20" i="43"/>
  <c r="R18" i="43"/>
  <c r="R19" i="43"/>
  <c r="R21" i="43"/>
  <c r="L40" i="43"/>
  <c r="L38" i="43"/>
  <c r="L39" i="43"/>
  <c r="L41" i="43"/>
  <c r="X66" i="43"/>
  <c r="X68" i="43"/>
  <c r="X38" i="43"/>
  <c r="X39" i="43"/>
  <c r="X41" i="43" s="1"/>
  <c r="X40" i="43"/>
  <c r="T18" i="43"/>
  <c r="T19" i="43"/>
  <c r="T21" i="43" s="1"/>
  <c r="T45" i="43" s="1"/>
  <c r="T20" i="43"/>
  <c r="T66" i="43"/>
  <c r="T68" i="43"/>
  <c r="T40" i="43"/>
  <c r="T38" i="43"/>
  <c r="T39" i="43" s="1"/>
  <c r="T41" i="43" s="1"/>
  <c r="V66" i="43"/>
  <c r="V68" i="43"/>
  <c r="V18" i="43"/>
  <c r="V19" i="43"/>
  <c r="V21" i="43" s="1"/>
  <c r="V20" i="43"/>
  <c r="P38" i="43"/>
  <c r="P39" i="43"/>
  <c r="P41" i="43"/>
  <c r="P40" i="43"/>
  <c r="X20" i="43"/>
  <c r="BC40" i="45"/>
  <c r="BC38" i="45"/>
  <c r="BC39" i="45"/>
  <c r="BC41" i="45" s="1"/>
  <c r="AY40" i="45"/>
  <c r="AY47" i="45" s="1"/>
  <c r="AY38" i="45"/>
  <c r="AY39" i="45"/>
  <c r="AY41" i="45"/>
  <c r="AY45" i="45" s="1"/>
  <c r="AU40" i="45"/>
  <c r="AU38" i="45"/>
  <c r="AU39" i="45" s="1"/>
  <c r="AU41" i="45" s="1"/>
  <c r="AQ40" i="45"/>
  <c r="AQ47" i="45" s="1"/>
  <c r="AQ48" i="45" s="1"/>
  <c r="AQ38" i="45"/>
  <c r="AQ39" i="45"/>
  <c r="AQ41" i="45"/>
  <c r="AM40" i="45"/>
  <c r="AM38" i="45"/>
  <c r="AM39" i="45" s="1"/>
  <c r="AM41" i="45" s="1"/>
  <c r="AI40" i="45"/>
  <c r="AI47" i="45" s="1"/>
  <c r="AI63" i="45" s="1"/>
  <c r="AI38" i="45"/>
  <c r="AI39" i="45"/>
  <c r="AI41" i="45"/>
  <c r="AE40" i="45"/>
  <c r="AE38" i="45"/>
  <c r="AE39" i="45" s="1"/>
  <c r="AE41" i="45"/>
  <c r="AA40" i="45"/>
  <c r="AA38" i="45"/>
  <c r="AA39" i="45" s="1"/>
  <c r="AA41" i="45" s="1"/>
  <c r="W40" i="45"/>
  <c r="W38" i="45"/>
  <c r="W39" i="45" s="1"/>
  <c r="W41" i="45" s="1"/>
  <c r="S40" i="45"/>
  <c r="S47" i="45" s="1"/>
  <c r="S38" i="45"/>
  <c r="S39" i="45" s="1"/>
  <c r="S41" i="45" s="1"/>
  <c r="K40" i="45"/>
  <c r="K47" i="45" s="1"/>
  <c r="K38" i="45"/>
  <c r="K39" i="45"/>
  <c r="K41" i="45"/>
  <c r="K45" i="45" s="1"/>
  <c r="I60" i="41"/>
  <c r="AS38" i="45"/>
  <c r="AS39" i="45" s="1"/>
  <c r="AS41" i="45" s="1"/>
  <c r="AS40" i="45"/>
  <c r="AO38" i="45"/>
  <c r="AO39" i="45" s="1"/>
  <c r="AO41" i="45" s="1"/>
  <c r="AO40" i="45"/>
  <c r="AO47" i="45" s="1"/>
  <c r="AG38" i="45"/>
  <c r="AG39" i="45" s="1"/>
  <c r="AG41" i="45" s="1"/>
  <c r="AG40" i="45"/>
  <c r="AC38" i="45"/>
  <c r="AC39" i="45" s="1"/>
  <c r="AC41" i="45" s="1"/>
  <c r="AC40" i="45"/>
  <c r="Y38" i="45"/>
  <c r="Y39" i="45" s="1"/>
  <c r="Y41" i="45" s="1"/>
  <c r="Y45" i="45" s="1"/>
  <c r="Y40" i="45"/>
  <c r="U38" i="45"/>
  <c r="U39" i="45"/>
  <c r="U41" i="45"/>
  <c r="U45" i="45" s="1"/>
  <c r="U67" i="45" s="1"/>
  <c r="U40" i="45"/>
  <c r="Q38" i="45"/>
  <c r="Q39" i="45" s="1"/>
  <c r="Q41" i="45"/>
  <c r="Q40" i="45"/>
  <c r="Q47" i="45"/>
  <c r="M38" i="45"/>
  <c r="M39" i="45" s="1"/>
  <c r="M41" i="45" s="1"/>
  <c r="M45" i="45" s="1"/>
  <c r="M40" i="45"/>
  <c r="I38" i="45"/>
  <c r="I39" i="45" s="1"/>
  <c r="I41" i="45" s="1"/>
  <c r="I40" i="45"/>
  <c r="Y62" i="47"/>
  <c r="Y64" i="47"/>
  <c r="U62" i="47"/>
  <c r="U64" i="47" s="1"/>
  <c r="Q62" i="47"/>
  <c r="Q64" i="47"/>
  <c r="M62" i="47"/>
  <c r="M64" i="47"/>
  <c r="I62" i="47"/>
  <c r="I64" i="47" s="1"/>
  <c r="H62" i="47"/>
  <c r="W62" i="47"/>
  <c r="W64" i="47" s="1"/>
  <c r="S62" i="47"/>
  <c r="S64" i="47" s="1"/>
  <c r="O62" i="47"/>
  <c r="O64" i="47"/>
  <c r="K62" i="47"/>
  <c r="K64" i="47"/>
  <c r="Z62" i="47"/>
  <c r="Z64" i="47"/>
  <c r="R62" i="47"/>
  <c r="R64" i="47"/>
  <c r="N62" i="47"/>
  <c r="N64" i="47" s="1"/>
  <c r="J62" i="47"/>
  <c r="J64" i="47"/>
  <c r="X62" i="47"/>
  <c r="X64" i="47" s="1"/>
  <c r="T62" i="47"/>
  <c r="T64" i="47"/>
  <c r="P62" i="47"/>
  <c r="P64" i="47"/>
  <c r="L62" i="47"/>
  <c r="L64" i="47" s="1"/>
  <c r="AA35" i="53"/>
  <c r="S35" i="53"/>
  <c r="S39" i="53" s="1"/>
  <c r="Z18" i="53"/>
  <c r="Z39" i="53" s="1"/>
  <c r="J18" i="53"/>
  <c r="J39" i="53" s="1"/>
  <c r="U35" i="53"/>
  <c r="U39" i="53" s="1"/>
  <c r="Q35" i="53"/>
  <c r="M35" i="53"/>
  <c r="I35" i="53"/>
  <c r="Y58" i="47"/>
  <c r="U58" i="47"/>
  <c r="I58" i="47"/>
  <c r="X62" i="51"/>
  <c r="T18" i="53"/>
  <c r="T39" i="53" s="1"/>
  <c r="P18" i="53"/>
  <c r="P39" i="53"/>
  <c r="P61" i="53" s="1"/>
  <c r="L18" i="53"/>
  <c r="L39" i="53" s="1"/>
  <c r="Z60" i="53"/>
  <c r="Z62" i="53"/>
  <c r="V60" i="53"/>
  <c r="V62" i="53"/>
  <c r="R60" i="53"/>
  <c r="R62" i="53" s="1"/>
  <c r="N60" i="53"/>
  <c r="N62" i="53" s="1"/>
  <c r="J60" i="53"/>
  <c r="J62" i="53" s="1"/>
  <c r="V62" i="51"/>
  <c r="H34" i="53"/>
  <c r="AA45" i="51"/>
  <c r="AA46" i="51"/>
  <c r="W45" i="51"/>
  <c r="W67" i="51"/>
  <c r="S45" i="51"/>
  <c r="O45" i="51"/>
  <c r="O67" i="51" s="1"/>
  <c r="K45" i="51"/>
  <c r="K67" i="51" s="1"/>
  <c r="K46" i="51"/>
  <c r="Y45" i="51"/>
  <c r="U45" i="51"/>
  <c r="U46" i="51"/>
  <c r="Q45" i="51"/>
  <c r="Q67" i="51"/>
  <c r="M45" i="51"/>
  <c r="M46" i="51" s="1"/>
  <c r="I45" i="51"/>
  <c r="I46" i="51" s="1"/>
  <c r="AA47" i="51"/>
  <c r="AA48" i="51" s="1"/>
  <c r="Y47" i="51"/>
  <c r="Y63" i="51" s="1"/>
  <c r="W47" i="51"/>
  <c r="W63" i="51"/>
  <c r="U47" i="51"/>
  <c r="S47" i="51"/>
  <c r="S48" i="51" s="1"/>
  <c r="Q47" i="51"/>
  <c r="Q48" i="51"/>
  <c r="O47" i="51"/>
  <c r="O63" i="51"/>
  <c r="M47" i="51"/>
  <c r="M63" i="51" s="1"/>
  <c r="I47" i="51"/>
  <c r="I63" i="51"/>
  <c r="Z48" i="51"/>
  <c r="J48" i="51"/>
  <c r="J63" i="51"/>
  <c r="L48" i="51"/>
  <c r="L63" i="51"/>
  <c r="L64" i="51" s="1"/>
  <c r="H63" i="51"/>
  <c r="H48" i="51"/>
  <c r="J18" i="43"/>
  <c r="J19" i="43" s="1"/>
  <c r="J21" i="43" s="1"/>
  <c r="I66" i="45"/>
  <c r="I68" i="45"/>
  <c r="I18" i="45"/>
  <c r="I19" i="45" s="1"/>
  <c r="I21" i="45"/>
  <c r="I45" i="45" s="1"/>
  <c r="P18" i="43"/>
  <c r="P19" i="43" s="1"/>
  <c r="P21" i="43" s="1"/>
  <c r="P45" i="43" s="1"/>
  <c r="N20" i="43"/>
  <c r="N47" i="43"/>
  <c r="N66" i="43"/>
  <c r="N68" i="43" s="1"/>
  <c r="N18" i="43"/>
  <c r="N19" i="43" s="1"/>
  <c r="N21" i="43"/>
  <c r="L18" i="43"/>
  <c r="L19" i="43"/>
  <c r="L21" i="43" s="1"/>
  <c r="L20" i="43"/>
  <c r="L66" i="43"/>
  <c r="L68" i="43"/>
  <c r="J66" i="43"/>
  <c r="J68" i="43" s="1"/>
  <c r="K60" i="42"/>
  <c r="H38" i="41"/>
  <c r="Z21" i="51"/>
  <c r="Z45" i="51"/>
  <c r="X21" i="51"/>
  <c r="X45" i="51"/>
  <c r="V21" i="51"/>
  <c r="V45" i="51" s="1"/>
  <c r="T21" i="51"/>
  <c r="T45" i="51"/>
  <c r="R21" i="51"/>
  <c r="R45" i="51" s="1"/>
  <c r="P21" i="51"/>
  <c r="P45" i="51"/>
  <c r="N21" i="51"/>
  <c r="N45" i="51"/>
  <c r="L21" i="51"/>
  <c r="L45" i="51"/>
  <c r="J21" i="51"/>
  <c r="J45" i="51" s="1"/>
  <c r="Y19" i="47"/>
  <c r="W19" i="47"/>
  <c r="W41" i="47" s="1"/>
  <c r="W63" i="47" s="1"/>
  <c r="U19" i="47"/>
  <c r="U41" i="47" s="1"/>
  <c r="Q19" i="47"/>
  <c r="Q41" i="47" s="1"/>
  <c r="M19" i="47"/>
  <c r="I19" i="47"/>
  <c r="Y37" i="47"/>
  <c r="U37" i="47"/>
  <c r="S37" i="47"/>
  <c r="Q37" i="47"/>
  <c r="M37" i="47"/>
  <c r="K37" i="47"/>
  <c r="I37" i="47"/>
  <c r="AA38" i="43"/>
  <c r="AA39" i="43"/>
  <c r="AA41" i="43" s="1"/>
  <c r="AA45" i="43" s="1"/>
  <c r="AA40" i="43"/>
  <c r="AA47" i="43" s="1"/>
  <c r="Y38" i="43"/>
  <c r="Y39" i="43"/>
  <c r="Y41" i="43" s="1"/>
  <c r="Y40" i="43"/>
  <c r="W38" i="43"/>
  <c r="W39" i="43" s="1"/>
  <c r="W41" i="43" s="1"/>
  <c r="W40" i="43"/>
  <c r="U38" i="43"/>
  <c r="U39" i="43"/>
  <c r="U41" i="43" s="1"/>
  <c r="U40" i="43"/>
  <c r="S38" i="43"/>
  <c r="S39" i="43"/>
  <c r="S41" i="43"/>
  <c r="S40" i="43"/>
  <c r="Q40" i="43"/>
  <c r="O38" i="43"/>
  <c r="O39" i="43"/>
  <c r="O41" i="43" s="1"/>
  <c r="O40" i="43"/>
  <c r="M38" i="43"/>
  <c r="M39" i="43"/>
  <c r="M41" i="43"/>
  <c r="M40" i="43"/>
  <c r="K40" i="43"/>
  <c r="K47" i="43" s="1"/>
  <c r="I38" i="43"/>
  <c r="I39" i="43"/>
  <c r="I41" i="43" s="1"/>
  <c r="I40" i="43"/>
  <c r="Z41" i="43"/>
  <c r="R41" i="43"/>
  <c r="J41" i="43"/>
  <c r="H40" i="43"/>
  <c r="AA18" i="43"/>
  <c r="AA19" i="43"/>
  <c r="AA21" i="43"/>
  <c r="AA20" i="43"/>
  <c r="Y18" i="43"/>
  <c r="Y19" i="43" s="1"/>
  <c r="Y21" i="43" s="1"/>
  <c r="Y45" i="43" s="1"/>
  <c r="Y20" i="43"/>
  <c r="W18" i="43"/>
  <c r="W19" i="43" s="1"/>
  <c r="W21" i="43" s="1"/>
  <c r="W20" i="43"/>
  <c r="U18" i="43"/>
  <c r="U19" i="43" s="1"/>
  <c r="U21" i="43" s="1"/>
  <c r="U20" i="43"/>
  <c r="S20" i="43"/>
  <c r="S47" i="43" s="1"/>
  <c r="Q18" i="43"/>
  <c r="Q19" i="43" s="1"/>
  <c r="Q21" i="43" s="1"/>
  <c r="Q20" i="43"/>
  <c r="O18" i="43"/>
  <c r="O19" i="43" s="1"/>
  <c r="O21" i="43" s="1"/>
  <c r="O45" i="43" s="1"/>
  <c r="O20" i="43"/>
  <c r="O47" i="43" s="1"/>
  <c r="O48" i="43" s="1"/>
  <c r="M18" i="43"/>
  <c r="M19" i="43" s="1"/>
  <c r="M21" i="43" s="1"/>
  <c r="M20" i="43"/>
  <c r="K18" i="43"/>
  <c r="K19" i="43" s="1"/>
  <c r="K21" i="43" s="1"/>
  <c r="K20" i="43"/>
  <c r="I18" i="43"/>
  <c r="I19" i="43" s="1"/>
  <c r="I21" i="43"/>
  <c r="I45" i="43" s="1"/>
  <c r="I67" i="43" s="1"/>
  <c r="I20" i="43"/>
  <c r="I47" i="43" s="1"/>
  <c r="I63" i="43" s="1"/>
  <c r="X21" i="43"/>
  <c r="X45" i="43" s="1"/>
  <c r="X67" i="43" s="1"/>
  <c r="I10" i="41"/>
  <c r="I17" i="41"/>
  <c r="I18" i="41" s="1"/>
  <c r="J10" i="41"/>
  <c r="J17" i="41" s="1"/>
  <c r="J18" i="41" s="1"/>
  <c r="K10" i="41"/>
  <c r="K17" i="41"/>
  <c r="K18" i="41"/>
  <c r="L10" i="41"/>
  <c r="M10" i="41"/>
  <c r="N10" i="41"/>
  <c r="N17" i="41" s="1"/>
  <c r="N18" i="41" s="1"/>
  <c r="O10" i="41"/>
  <c r="O17" i="41"/>
  <c r="O18" i="41"/>
  <c r="P10" i="41"/>
  <c r="P17" i="41"/>
  <c r="P18" i="41"/>
  <c r="P20" i="41"/>
  <c r="Q10" i="41"/>
  <c r="Q17" i="41"/>
  <c r="Q18" i="41" s="1"/>
  <c r="Q20" i="41" s="1"/>
  <c r="Q43" i="41" s="1"/>
  <c r="R10" i="41"/>
  <c r="R17" i="41" s="1"/>
  <c r="R18" i="41" s="1"/>
  <c r="S10" i="41"/>
  <c r="S17" i="41" s="1"/>
  <c r="S18" i="41" s="1"/>
  <c r="T10" i="41"/>
  <c r="T17" i="41"/>
  <c r="T18" i="41" s="1"/>
  <c r="U10" i="41"/>
  <c r="V10" i="41"/>
  <c r="V17" i="41"/>
  <c r="V18" i="41" s="1"/>
  <c r="V20" i="41" s="1"/>
  <c r="W10" i="41"/>
  <c r="W17" i="41"/>
  <c r="W18" i="41"/>
  <c r="W20" i="41" s="1"/>
  <c r="X10" i="41"/>
  <c r="X17" i="41" s="1"/>
  <c r="X18" i="41" s="1"/>
  <c r="Y10" i="41"/>
  <c r="Y17" i="41"/>
  <c r="Y18" i="41"/>
  <c r="Z10" i="41"/>
  <c r="Z17" i="41" s="1"/>
  <c r="Z18" i="41" s="1"/>
  <c r="AA10" i="41"/>
  <c r="AA17" i="41"/>
  <c r="AA18" i="41"/>
  <c r="AA20" i="41" s="1"/>
  <c r="AB10" i="41"/>
  <c r="AC10" i="41"/>
  <c r="AC19" i="41" s="1"/>
  <c r="AD10" i="41"/>
  <c r="AD17" i="41" s="1"/>
  <c r="AD18" i="41" s="1"/>
  <c r="AD20" i="41"/>
  <c r="AE10" i="41"/>
  <c r="AE19" i="41" s="1"/>
  <c r="AE45" i="41" s="1"/>
  <c r="AF10" i="41"/>
  <c r="AG10" i="41"/>
  <c r="AG17" i="41" s="1"/>
  <c r="AG18" i="41" s="1"/>
  <c r="AH10" i="41"/>
  <c r="AI10" i="41"/>
  <c r="AI17" i="41"/>
  <c r="AI18" i="41"/>
  <c r="AJ10" i="41"/>
  <c r="AJ17" i="41"/>
  <c r="AJ18" i="41"/>
  <c r="AJ20" i="41"/>
  <c r="AJ43" i="41" s="1"/>
  <c r="AK10" i="41"/>
  <c r="AK17" i="41"/>
  <c r="AK18" i="41" s="1"/>
  <c r="AK20" i="41" s="1"/>
  <c r="AL10" i="41"/>
  <c r="AL17" i="41" s="1"/>
  <c r="AL18" i="41" s="1"/>
  <c r="AM10" i="41"/>
  <c r="AM17" i="41"/>
  <c r="AM18" i="41" s="1"/>
  <c r="AM20" i="41" s="1"/>
  <c r="AN10" i="41"/>
  <c r="AN17" i="41"/>
  <c r="AN18" i="41"/>
  <c r="AO10" i="41"/>
  <c r="AO17" i="41" s="1"/>
  <c r="AO18" i="41" s="1"/>
  <c r="AP10" i="41"/>
  <c r="AP17" i="41" s="1"/>
  <c r="AP18" i="41" s="1"/>
  <c r="AQ10" i="41"/>
  <c r="AQ17" i="41" s="1"/>
  <c r="AQ18" i="41" s="1"/>
  <c r="AQ20" i="41" s="1"/>
  <c r="AR10" i="41"/>
  <c r="AR17" i="41" s="1"/>
  <c r="AR18" i="41" s="1"/>
  <c r="AR20" i="41" s="1"/>
  <c r="AS10" i="41"/>
  <c r="AS17" i="41"/>
  <c r="AS18" i="41" s="1"/>
  <c r="AT10" i="41"/>
  <c r="AT17" i="41"/>
  <c r="AT18" i="41"/>
  <c r="AT20" i="41" s="1"/>
  <c r="AU10" i="41"/>
  <c r="AU17" i="41" s="1"/>
  <c r="AU18" i="41" s="1"/>
  <c r="AU20" i="41" s="1"/>
  <c r="AV10" i="41"/>
  <c r="AV17" i="41"/>
  <c r="AV18" i="41"/>
  <c r="AV20" i="41"/>
  <c r="AW10" i="41"/>
  <c r="AW17" i="41" s="1"/>
  <c r="AW18" i="41" s="1"/>
  <c r="AX10" i="41"/>
  <c r="AY10" i="41"/>
  <c r="AZ10" i="41"/>
  <c r="AZ17" i="41" s="1"/>
  <c r="AZ18" i="41" s="1"/>
  <c r="AZ20" i="41" s="1"/>
  <c r="BA10" i="41"/>
  <c r="BA17" i="41" s="1"/>
  <c r="BA18" i="41" s="1"/>
  <c r="BB10" i="41"/>
  <c r="BB17" i="41"/>
  <c r="BB18" i="41"/>
  <c r="BB20" i="41"/>
  <c r="BC10" i="41"/>
  <c r="BC17" i="41"/>
  <c r="BC18" i="41" s="1"/>
  <c r="BC20" i="41" s="1"/>
  <c r="BD10" i="41"/>
  <c r="BE10" i="41"/>
  <c r="BE17" i="41"/>
  <c r="BE18" i="41"/>
  <c r="I13" i="41"/>
  <c r="J13" i="41"/>
  <c r="K13" i="41"/>
  <c r="L13" i="41"/>
  <c r="M13" i="41"/>
  <c r="N13" i="41"/>
  <c r="O13" i="41"/>
  <c r="O19" i="41" s="1"/>
  <c r="P13" i="41"/>
  <c r="Q13" i="41"/>
  <c r="R13" i="41"/>
  <c r="S13" i="41"/>
  <c r="T13" i="41"/>
  <c r="U13" i="41"/>
  <c r="V13" i="41"/>
  <c r="W13" i="41"/>
  <c r="X13" i="41"/>
  <c r="Y13" i="41"/>
  <c r="Z13" i="41"/>
  <c r="Z19" i="41" s="1"/>
  <c r="AA13" i="41"/>
  <c r="AA19" i="41" s="1"/>
  <c r="AB13" i="41"/>
  <c r="AC13" i="41"/>
  <c r="AD13" i="41"/>
  <c r="AE13" i="41"/>
  <c r="AF13" i="41"/>
  <c r="AG13" i="41"/>
  <c r="AH13" i="41"/>
  <c r="AI13" i="41"/>
  <c r="AJ13" i="41"/>
  <c r="AK13" i="41"/>
  <c r="AL13" i="41"/>
  <c r="AL19" i="41" s="1"/>
  <c r="AM13" i="41"/>
  <c r="AM19" i="41" s="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H13" i="41"/>
  <c r="H10" i="41"/>
  <c r="H19" i="41" s="1"/>
  <c r="H45" i="41" s="1"/>
  <c r="H46" i="41" s="1"/>
  <c r="W41" i="53"/>
  <c r="I41" i="53"/>
  <c r="I57" i="53"/>
  <c r="Q43" i="47"/>
  <c r="L47" i="43"/>
  <c r="V39" i="53"/>
  <c r="S41" i="53"/>
  <c r="K41" i="53"/>
  <c r="K42" i="53" s="1"/>
  <c r="K57" i="53"/>
  <c r="K58" i="53" s="1"/>
  <c r="K59" i="53" s="1"/>
  <c r="T63" i="47"/>
  <c r="T42" i="47"/>
  <c r="T41" i="53"/>
  <c r="R42" i="47"/>
  <c r="R63" i="47"/>
  <c r="I58" i="53"/>
  <c r="V63" i="51"/>
  <c r="R63" i="51"/>
  <c r="R64" i="51" s="1"/>
  <c r="R65" i="51" s="1"/>
  <c r="O43" i="47"/>
  <c r="M41" i="53"/>
  <c r="Y64" i="51"/>
  <c r="Y65" i="51"/>
  <c r="M47" i="45"/>
  <c r="AU47" i="45"/>
  <c r="Q41" i="53"/>
  <c r="Q42" i="53"/>
  <c r="AD47" i="45"/>
  <c r="AD63" i="45" s="1"/>
  <c r="AD48" i="45"/>
  <c r="O41" i="53"/>
  <c r="S43" i="47"/>
  <c r="M43" i="47"/>
  <c r="BD47" i="45"/>
  <c r="BD48" i="45" s="1"/>
  <c r="BD63" i="45"/>
  <c r="O64" i="51"/>
  <c r="O65" i="51" s="1"/>
  <c r="U67" i="51"/>
  <c r="X42" i="47"/>
  <c r="L41" i="53"/>
  <c r="L42" i="53" s="1"/>
  <c r="AA58" i="53"/>
  <c r="AA59" i="53"/>
  <c r="AK19" i="41"/>
  <c r="R45" i="43"/>
  <c r="R67" i="43" s="1"/>
  <c r="AA63" i="51"/>
  <c r="AT47" i="45"/>
  <c r="J45" i="43"/>
  <c r="J67" i="43"/>
  <c r="W46" i="51"/>
  <c r="P43" i="47"/>
  <c r="AA67" i="51"/>
  <c r="Z47" i="43"/>
  <c r="Z63" i="43"/>
  <c r="AA42" i="53"/>
  <c r="U41" i="53"/>
  <c r="U42" i="53" s="1"/>
  <c r="X58" i="53"/>
  <c r="X59" i="53" s="1"/>
  <c r="N47" i="45"/>
  <c r="K63" i="51"/>
  <c r="I67" i="51"/>
  <c r="W64" i="51"/>
  <c r="W65" i="51" s="1"/>
  <c r="S63" i="51"/>
  <c r="S64" i="51" s="1"/>
  <c r="S65" i="51" s="1"/>
  <c r="M67" i="51"/>
  <c r="AP48" i="45"/>
  <c r="AP46" i="45"/>
  <c r="AP67" i="45"/>
  <c r="BA19" i="41"/>
  <c r="AS19" i="41"/>
  <c r="X63" i="51"/>
  <c r="X64" i="51" s="1"/>
  <c r="N39" i="53"/>
  <c r="X42" i="53"/>
  <c r="AU19" i="41"/>
  <c r="AE17" i="41"/>
  <c r="AE18" i="41" s="1"/>
  <c r="AE20" i="41" s="1"/>
  <c r="J64" i="51"/>
  <c r="J65" i="51" s="1"/>
  <c r="AV47" i="45"/>
  <c r="AV63" i="45"/>
  <c r="AV64" i="45"/>
  <c r="AV65" i="45"/>
  <c r="BC19" i="41"/>
  <c r="W19" i="41"/>
  <c r="W47" i="43"/>
  <c r="W63" i="43"/>
  <c r="Y47" i="45"/>
  <c r="X63" i="45"/>
  <c r="X64" i="45" s="1"/>
  <c r="M48" i="51"/>
  <c r="H43" i="47"/>
  <c r="Q63" i="51"/>
  <c r="BD45" i="45"/>
  <c r="V41" i="53"/>
  <c r="AQ19" i="41"/>
  <c r="AI19" i="41"/>
  <c r="S19" i="41"/>
  <c r="K19" i="41"/>
  <c r="Z45" i="43"/>
  <c r="Z67" i="43" s="1"/>
  <c r="AZ47" i="45"/>
  <c r="T46" i="45"/>
  <c r="W57" i="53"/>
  <c r="W58" i="53" s="1"/>
  <c r="W42" i="53"/>
  <c r="Z41" i="53"/>
  <c r="AP20" i="41"/>
  <c r="Z20" i="41"/>
  <c r="M47" i="43"/>
  <c r="X47" i="43"/>
  <c r="AB45" i="45"/>
  <c r="H41" i="53"/>
  <c r="H42" i="53" s="1"/>
  <c r="P57" i="53"/>
  <c r="P59" i="53"/>
  <c r="AL20" i="41"/>
  <c r="J20" i="41"/>
  <c r="AH17" i="41"/>
  <c r="AH18" i="41" s="1"/>
  <c r="AH20" i="41" s="1"/>
  <c r="M45" i="43"/>
  <c r="I48" i="51"/>
  <c r="Y48" i="51"/>
  <c r="Q46" i="51"/>
  <c r="N63" i="51"/>
  <c r="Q57" i="53"/>
  <c r="Q58" i="53" s="1"/>
  <c r="R47" i="43"/>
  <c r="R48" i="43"/>
  <c r="BE19" i="41"/>
  <c r="AW19" i="41"/>
  <c r="AO19" i="41"/>
  <c r="AG19" i="41"/>
  <c r="Y19" i="41"/>
  <c r="Q19" i="41"/>
  <c r="O46" i="51"/>
  <c r="U46" i="45"/>
  <c r="R41" i="53"/>
  <c r="AB47" i="45"/>
  <c r="AB48" i="45" s="1"/>
  <c r="W45" i="43"/>
  <c r="AU48" i="45"/>
  <c r="AU63" i="45"/>
  <c r="AU64" i="45" s="1"/>
  <c r="AU65" i="45" s="1"/>
  <c r="S48" i="45"/>
  <c r="S63" i="45"/>
  <c r="S64" i="45" s="1"/>
  <c r="Z46" i="43"/>
  <c r="U45" i="43"/>
  <c r="W48" i="43"/>
  <c r="K41" i="47"/>
  <c r="K42" i="47" s="1"/>
  <c r="T61" i="53"/>
  <c r="T40" i="53"/>
  <c r="Z61" i="53"/>
  <c r="Z40" i="53"/>
  <c r="O40" i="53"/>
  <c r="W59" i="47"/>
  <c r="W60" i="47" s="1"/>
  <c r="W44" i="47"/>
  <c r="Y59" i="47"/>
  <c r="Y60" i="47" s="1"/>
  <c r="Y61" i="47" s="1"/>
  <c r="Y44" i="47"/>
  <c r="N44" i="47"/>
  <c r="U59" i="47"/>
  <c r="U44" i="47"/>
  <c r="Q48" i="45"/>
  <c r="Q63" i="45"/>
  <c r="Q64" i="45"/>
  <c r="Q65" i="45"/>
  <c r="AI48" i="45"/>
  <c r="AY48" i="45"/>
  <c r="AY63" i="45"/>
  <c r="BB19" i="41"/>
  <c r="AT19" i="41"/>
  <c r="AP19" i="41"/>
  <c r="AH19" i="41"/>
  <c r="AD19" i="41"/>
  <c r="V19" i="41"/>
  <c r="R19" i="41"/>
  <c r="N19" i="41"/>
  <c r="J19" i="41"/>
  <c r="U47" i="43"/>
  <c r="M41" i="47"/>
  <c r="M63" i="47" s="1"/>
  <c r="O48" i="51"/>
  <c r="W48" i="51"/>
  <c r="N61" i="53"/>
  <c r="N40" i="53"/>
  <c r="R44" i="47"/>
  <c r="R59" i="47"/>
  <c r="R61" i="47" s="1"/>
  <c r="V48" i="43"/>
  <c r="L61" i="53"/>
  <c r="L40" i="53"/>
  <c r="L44" i="47"/>
  <c r="L59" i="47"/>
  <c r="I59" i="47"/>
  <c r="Y48" i="45"/>
  <c r="Y63" i="45"/>
  <c r="K48" i="45"/>
  <c r="K63" i="45"/>
  <c r="Z48" i="43"/>
  <c r="AZ19" i="41"/>
  <c r="AV19" i="41"/>
  <c r="AR19" i="41"/>
  <c r="AN19" i="41"/>
  <c r="AJ19" i="41"/>
  <c r="X19" i="41"/>
  <c r="T19" i="41"/>
  <c r="P19" i="41"/>
  <c r="Q47" i="43"/>
  <c r="Y47" i="43"/>
  <c r="I41" i="47"/>
  <c r="Y41" i="47"/>
  <c r="L45" i="43"/>
  <c r="L46" i="43"/>
  <c r="O59" i="47"/>
  <c r="O60" i="47"/>
  <c r="O61" i="47"/>
  <c r="O44" i="47"/>
  <c r="P44" i="47"/>
  <c r="P59" i="47"/>
  <c r="P60" i="47" s="1"/>
  <c r="P61" i="47" s="1"/>
  <c r="Q59" i="47"/>
  <c r="Q60" i="47" s="1"/>
  <c r="Q61" i="47" s="1"/>
  <c r="Q44" i="47"/>
  <c r="K59" i="47"/>
  <c r="K60" i="47"/>
  <c r="K61" i="47" s="1"/>
  <c r="K44" i="47"/>
  <c r="M59" i="47"/>
  <c r="M60" i="47" s="1"/>
  <c r="M61" i="47" s="1"/>
  <c r="M44" i="47"/>
  <c r="T47" i="43"/>
  <c r="T48" i="43" s="1"/>
  <c r="L46" i="51"/>
  <c r="L67" i="51"/>
  <c r="P46" i="51"/>
  <c r="P67" i="51"/>
  <c r="X46" i="51"/>
  <c r="X67" i="51"/>
  <c r="J46" i="51"/>
  <c r="J67" i="51"/>
  <c r="N46" i="51"/>
  <c r="N67" i="51"/>
  <c r="V46" i="51"/>
  <c r="V67" i="51"/>
  <c r="Z46" i="51"/>
  <c r="Z67" i="51"/>
  <c r="N63" i="43"/>
  <c r="N48" i="43"/>
  <c r="M48" i="43"/>
  <c r="M63" i="43"/>
  <c r="L48" i="43"/>
  <c r="L63" i="43"/>
  <c r="L64" i="43" s="1"/>
  <c r="L65" i="43" s="1"/>
  <c r="J46" i="43"/>
  <c r="I19" i="41"/>
  <c r="H61" i="41"/>
  <c r="BE20" i="41"/>
  <c r="BA20" i="41"/>
  <c r="AW20" i="41"/>
  <c r="AS20" i="41"/>
  <c r="AI20" i="41"/>
  <c r="AG20" i="41"/>
  <c r="Y20" i="41"/>
  <c r="S20" i="41"/>
  <c r="O20" i="41"/>
  <c r="K20" i="41"/>
  <c r="I20" i="41"/>
  <c r="R63" i="43"/>
  <c r="I42" i="53"/>
  <c r="M57" i="53"/>
  <c r="M58" i="53" s="1"/>
  <c r="M59" i="53" s="1"/>
  <c r="M42" i="53"/>
  <c r="L57" i="53"/>
  <c r="L58" i="53"/>
  <c r="L59" i="53"/>
  <c r="X46" i="43"/>
  <c r="T44" i="47"/>
  <c r="T42" i="53"/>
  <c r="T57" i="53"/>
  <c r="AV48" i="45"/>
  <c r="AT48" i="45"/>
  <c r="AT63" i="45"/>
  <c r="AT64" i="45" s="1"/>
  <c r="U57" i="53"/>
  <c r="L67" i="43"/>
  <c r="N48" i="45"/>
  <c r="N63" i="45"/>
  <c r="N64" i="45"/>
  <c r="N65" i="45"/>
  <c r="I40" i="53"/>
  <c r="AX48" i="45"/>
  <c r="AX63" i="45"/>
  <c r="I48" i="43"/>
  <c r="O63" i="43"/>
  <c r="O64" i="43"/>
  <c r="X48" i="45"/>
  <c r="H44" i="47"/>
  <c r="H59" i="47"/>
  <c r="BD67" i="45"/>
  <c r="BD46" i="45"/>
  <c r="AZ48" i="45"/>
  <c r="AZ63" i="45"/>
  <c r="AB63" i="45"/>
  <c r="AB65" i="45" s="1"/>
  <c r="AB64" i="45"/>
  <c r="AB46" i="45"/>
  <c r="AB67" i="45"/>
  <c r="Z57" i="53"/>
  <c r="Z58" i="53"/>
  <c r="Z59" i="53" s="1"/>
  <c r="Z42" i="53"/>
  <c r="R42" i="53"/>
  <c r="R57" i="53"/>
  <c r="Q48" i="43"/>
  <c r="Q63" i="43"/>
  <c r="W64" i="43"/>
  <c r="W65" i="43"/>
  <c r="Y63" i="47"/>
  <c r="Y42" i="47"/>
  <c r="W42" i="47"/>
  <c r="U63" i="47"/>
  <c r="U42" i="47"/>
  <c r="M42" i="47"/>
  <c r="U48" i="43"/>
  <c r="U63" i="43"/>
  <c r="K63" i="47"/>
  <c r="N64" i="43"/>
  <c r="N65" i="43" s="1"/>
  <c r="G6" i="33"/>
  <c r="N84" i="52"/>
  <c r="M84" i="52"/>
  <c r="L83" i="52"/>
  <c r="L82" i="52"/>
  <c r="L81" i="52"/>
  <c r="K84" i="52"/>
  <c r="J49" i="8" s="1"/>
  <c r="N69" i="52"/>
  <c r="N70" i="52" s="1"/>
  <c r="M69" i="52"/>
  <c r="M70" i="52"/>
  <c r="L68" i="52"/>
  <c r="L67" i="52"/>
  <c r="L66" i="52"/>
  <c r="L69" i="52" s="1"/>
  <c r="K69" i="52"/>
  <c r="N60" i="52"/>
  <c r="M60" i="52"/>
  <c r="L59" i="52"/>
  <c r="L60" i="52" s="1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/>
  <c r="Q45" i="52"/>
  <c r="P45" i="52"/>
  <c r="L45" i="52"/>
  <c r="V44" i="52"/>
  <c r="W44" i="52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/>
  <c r="Q39" i="52"/>
  <c r="P39" i="52"/>
  <c r="L39" i="52"/>
  <c r="V38" i="52"/>
  <c r="W38" i="52"/>
  <c r="Q38" i="52"/>
  <c r="P38" i="52"/>
  <c r="L38" i="52"/>
  <c r="V37" i="52"/>
  <c r="W37" i="52" s="1"/>
  <c r="Q37" i="52"/>
  <c r="P37" i="52"/>
  <c r="L37" i="52"/>
  <c r="V36" i="52"/>
  <c r="W36" i="52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/>
  <c r="Q28" i="52"/>
  <c r="P28" i="52"/>
  <c r="L28" i="52"/>
  <c r="V27" i="52"/>
  <c r="W27" i="52"/>
  <c r="Q27" i="52"/>
  <c r="P27" i="52"/>
  <c r="L27" i="52"/>
  <c r="V26" i="52"/>
  <c r="W26" i="52"/>
  <c r="Q26" i="52"/>
  <c r="P26" i="52"/>
  <c r="L26" i="52"/>
  <c r="V25" i="52"/>
  <c r="W25" i="52" s="1"/>
  <c r="Q25" i="52"/>
  <c r="P25" i="52"/>
  <c r="L25" i="52"/>
  <c r="V24" i="52"/>
  <c r="W24" i="52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/>
  <c r="Q21" i="52"/>
  <c r="P21" i="52"/>
  <c r="L21" i="52"/>
  <c r="V20" i="52"/>
  <c r="W20" i="52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/>
  <c r="Q15" i="52"/>
  <c r="P15" i="52"/>
  <c r="L15" i="52"/>
  <c r="V14" i="52"/>
  <c r="W14" i="52"/>
  <c r="Q14" i="52"/>
  <c r="P14" i="52"/>
  <c r="L14" i="52"/>
  <c r="V13" i="52"/>
  <c r="W13" i="52" s="1"/>
  <c r="Q13" i="52"/>
  <c r="P13" i="52"/>
  <c r="L13" i="52"/>
  <c r="V12" i="52"/>
  <c r="W12" i="52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/>
  <c r="Q8" i="52"/>
  <c r="P8" i="52"/>
  <c r="L8" i="52"/>
  <c r="P7" i="52"/>
  <c r="P2" i="52"/>
  <c r="H16" i="51"/>
  <c r="H17" i="51" s="1"/>
  <c r="N84" i="50"/>
  <c r="M84" i="50"/>
  <c r="L83" i="50"/>
  <c r="L82" i="50"/>
  <c r="K84" i="50"/>
  <c r="I49" i="8" s="1"/>
  <c r="N69" i="50"/>
  <c r="N70" i="50"/>
  <c r="M69" i="50"/>
  <c r="M70" i="50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W48" i="50" s="1"/>
  <c r="Q48" i="50"/>
  <c r="V47" i="50"/>
  <c r="Q47" i="50"/>
  <c r="P47" i="50"/>
  <c r="V46" i="50"/>
  <c r="W46" i="50" s="1"/>
  <c r="Q46" i="50"/>
  <c r="P46" i="50"/>
  <c r="V45" i="50"/>
  <c r="Q45" i="50"/>
  <c r="P45" i="50"/>
  <c r="V44" i="50"/>
  <c r="W44" i="50" s="1"/>
  <c r="Q44" i="50"/>
  <c r="P44" i="50"/>
  <c r="V43" i="50"/>
  <c r="Q43" i="50"/>
  <c r="P43" i="50"/>
  <c r="V42" i="50"/>
  <c r="W42" i="50" s="1"/>
  <c r="Q42" i="50"/>
  <c r="P42" i="50"/>
  <c r="V41" i="50"/>
  <c r="Q41" i="50"/>
  <c r="P41" i="50"/>
  <c r="V40" i="50"/>
  <c r="W40" i="50" s="1"/>
  <c r="Q40" i="50"/>
  <c r="P40" i="50"/>
  <c r="V39" i="50"/>
  <c r="Q39" i="50"/>
  <c r="P39" i="50"/>
  <c r="V38" i="50"/>
  <c r="Q38" i="50"/>
  <c r="P38" i="50"/>
  <c r="V37" i="50"/>
  <c r="Q37" i="50"/>
  <c r="P37" i="50"/>
  <c r="V36" i="50"/>
  <c r="W36" i="50" s="1"/>
  <c r="Q36" i="50"/>
  <c r="P36" i="50"/>
  <c r="V35" i="50"/>
  <c r="Q35" i="50"/>
  <c r="P35" i="50"/>
  <c r="V34" i="50"/>
  <c r="W34" i="50" s="1"/>
  <c r="Q34" i="50"/>
  <c r="P34" i="50"/>
  <c r="V33" i="50"/>
  <c r="Q33" i="50"/>
  <c r="P33" i="50"/>
  <c r="V32" i="50"/>
  <c r="W32" i="50" s="1"/>
  <c r="Q32" i="50"/>
  <c r="P32" i="50"/>
  <c r="V31" i="50"/>
  <c r="Q31" i="50"/>
  <c r="P31" i="50"/>
  <c r="V30" i="50"/>
  <c r="W30" i="50" s="1"/>
  <c r="Q30" i="50"/>
  <c r="P30" i="50"/>
  <c r="V29" i="50"/>
  <c r="Q29" i="50"/>
  <c r="P29" i="50"/>
  <c r="V28" i="50"/>
  <c r="W28" i="50" s="1"/>
  <c r="Q28" i="50"/>
  <c r="P28" i="50"/>
  <c r="V27" i="50"/>
  <c r="Q27" i="50"/>
  <c r="P27" i="50"/>
  <c r="V26" i="50"/>
  <c r="Q26" i="50"/>
  <c r="P26" i="50"/>
  <c r="V25" i="50"/>
  <c r="Q25" i="50"/>
  <c r="P25" i="50"/>
  <c r="V24" i="50"/>
  <c r="W24" i="50" s="1"/>
  <c r="Q24" i="50"/>
  <c r="P24" i="50"/>
  <c r="V23" i="50"/>
  <c r="Q23" i="50"/>
  <c r="P23" i="50"/>
  <c r="V22" i="50"/>
  <c r="W22" i="50" s="1"/>
  <c r="Q22" i="50"/>
  <c r="P22" i="50"/>
  <c r="V21" i="50"/>
  <c r="Q21" i="50"/>
  <c r="P21" i="50"/>
  <c r="V20" i="50"/>
  <c r="W20" i="50" s="1"/>
  <c r="Q20" i="50"/>
  <c r="P20" i="50"/>
  <c r="V19" i="50"/>
  <c r="Q19" i="50"/>
  <c r="P19" i="50"/>
  <c r="V18" i="50"/>
  <c r="W18" i="50" s="1"/>
  <c r="Q18" i="50"/>
  <c r="P18" i="50"/>
  <c r="V17" i="50"/>
  <c r="W17" i="50" s="1"/>
  <c r="Q17" i="50"/>
  <c r="P17" i="50"/>
  <c r="V16" i="50"/>
  <c r="W16" i="50" s="1"/>
  <c r="Q16" i="50"/>
  <c r="P16" i="50"/>
  <c r="V15" i="50"/>
  <c r="W15" i="50" s="1"/>
  <c r="Q15" i="50"/>
  <c r="P15" i="50"/>
  <c r="V14" i="50"/>
  <c r="W14" i="50" s="1"/>
  <c r="Q14" i="50"/>
  <c r="P14" i="50"/>
  <c r="V13" i="50"/>
  <c r="Q13" i="50"/>
  <c r="P13" i="50"/>
  <c r="V12" i="50"/>
  <c r="W12" i="50" s="1"/>
  <c r="Q12" i="50"/>
  <c r="P12" i="50"/>
  <c r="V11" i="50"/>
  <c r="Q11" i="50"/>
  <c r="P11" i="50"/>
  <c r="V10" i="50"/>
  <c r="Q10" i="50"/>
  <c r="P10" i="50"/>
  <c r="V9" i="50"/>
  <c r="W9" i="50" s="1"/>
  <c r="Q9" i="50"/>
  <c r="P9" i="50"/>
  <c r="V8" i="50"/>
  <c r="W8" i="50" s="1"/>
  <c r="Q8" i="50"/>
  <c r="P8" i="50"/>
  <c r="L8" i="50"/>
  <c r="P7" i="50"/>
  <c r="P2" i="50"/>
  <c r="G44" i="49"/>
  <c r="K49" i="52"/>
  <c r="J36" i="8"/>
  <c r="W48" i="52"/>
  <c r="L9" i="50"/>
  <c r="L10" i="50"/>
  <c r="W10" i="50"/>
  <c r="L11" i="50"/>
  <c r="W11" i="50"/>
  <c r="L12" i="50"/>
  <c r="L13" i="50"/>
  <c r="W13" i="50"/>
  <c r="L14" i="50"/>
  <c r="L15" i="50"/>
  <c r="L16" i="50"/>
  <c r="W19" i="50"/>
  <c r="L20" i="50"/>
  <c r="L21" i="50"/>
  <c r="W21" i="50"/>
  <c r="L22" i="50"/>
  <c r="L23" i="50"/>
  <c r="W23" i="50"/>
  <c r="L24" i="50"/>
  <c r="L25" i="50"/>
  <c r="W25" i="50"/>
  <c r="L26" i="50"/>
  <c r="W26" i="50"/>
  <c r="L27" i="50"/>
  <c r="W27" i="50"/>
  <c r="L28" i="50"/>
  <c r="L29" i="50"/>
  <c r="W29" i="50"/>
  <c r="L30" i="50"/>
  <c r="L31" i="50"/>
  <c r="W31" i="50"/>
  <c r="L32" i="50"/>
  <c r="L33" i="50"/>
  <c r="W33" i="50"/>
  <c r="L34" i="50"/>
  <c r="L35" i="50"/>
  <c r="W35" i="50"/>
  <c r="L36" i="50"/>
  <c r="L37" i="50"/>
  <c r="W37" i="50"/>
  <c r="L38" i="50"/>
  <c r="W38" i="50"/>
  <c r="L39" i="50"/>
  <c r="W39" i="50"/>
  <c r="L40" i="50"/>
  <c r="L41" i="50"/>
  <c r="W41" i="50"/>
  <c r="L42" i="50"/>
  <c r="L43" i="50"/>
  <c r="W43" i="50"/>
  <c r="L44" i="50"/>
  <c r="L45" i="50"/>
  <c r="W45" i="50"/>
  <c r="L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N84" i="48"/>
  <c r="M84" i="48"/>
  <c r="L83" i="48"/>
  <c r="L84" i="48" s="1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W48" i="48" s="1"/>
  <c r="Q48" i="48"/>
  <c r="L48" i="48"/>
  <c r="V47" i="48"/>
  <c r="W47" i="48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/>
  <c r="Q39" i="48"/>
  <c r="P39" i="48"/>
  <c r="L39" i="48"/>
  <c r="V38" i="48"/>
  <c r="W38" i="48"/>
  <c r="Q38" i="48"/>
  <c r="P38" i="48"/>
  <c r="L38" i="48"/>
  <c r="V37" i="48"/>
  <c r="W37" i="48"/>
  <c r="Q37" i="48"/>
  <c r="P37" i="48"/>
  <c r="L37" i="48"/>
  <c r="V36" i="48"/>
  <c r="W36" i="48" s="1"/>
  <c r="Q36" i="48"/>
  <c r="P36" i="48"/>
  <c r="L36" i="48"/>
  <c r="V35" i="48"/>
  <c r="W35" i="48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/>
  <c r="Q26" i="48"/>
  <c r="P26" i="48"/>
  <c r="L26" i="48"/>
  <c r="V25" i="48"/>
  <c r="W25" i="48"/>
  <c r="Q25" i="48"/>
  <c r="P25" i="48"/>
  <c r="L25" i="48"/>
  <c r="V24" i="48"/>
  <c r="W24" i="48" s="1"/>
  <c r="Q24" i="48"/>
  <c r="P24" i="48"/>
  <c r="L24" i="48"/>
  <c r="V23" i="48"/>
  <c r="W23" i="48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L49" i="48" s="1"/>
  <c r="V16" i="48"/>
  <c r="W16" i="48" s="1"/>
  <c r="Q16" i="48"/>
  <c r="P16" i="48"/>
  <c r="L16" i="48"/>
  <c r="V15" i="48"/>
  <c r="W15" i="48"/>
  <c r="Q15" i="48"/>
  <c r="P15" i="48"/>
  <c r="L15" i="48"/>
  <c r="V14" i="48"/>
  <c r="W14" i="48"/>
  <c r="Q14" i="48"/>
  <c r="P14" i="48"/>
  <c r="L14" i="48"/>
  <c r="V13" i="48"/>
  <c r="W13" i="48"/>
  <c r="Q13" i="48"/>
  <c r="P13" i="48"/>
  <c r="L13" i="48"/>
  <c r="V12" i="48"/>
  <c r="W12" i="48" s="1"/>
  <c r="Q12" i="48"/>
  <c r="P12" i="48"/>
  <c r="L12" i="48"/>
  <c r="V11" i="48"/>
  <c r="W11" i="48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/>
  <c r="Q8" i="48"/>
  <c r="P8" i="48"/>
  <c r="L8" i="48"/>
  <c r="P7" i="48"/>
  <c r="P2" i="48"/>
  <c r="L69" i="48"/>
  <c r="L55" i="48"/>
  <c r="K49" i="48"/>
  <c r="H36" i="8"/>
  <c r="N144" i="44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W105" i="44" s="1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W102" i="44" s="1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W99" i="44" s="1"/>
  <c r="Q99" i="44"/>
  <c r="P99" i="44"/>
  <c r="L99" i="44"/>
  <c r="V98" i="44"/>
  <c r="Q98" i="44"/>
  <c r="P98" i="44"/>
  <c r="L98" i="44"/>
  <c r="V97" i="44"/>
  <c r="W97" i="44" s="1"/>
  <c r="Q97" i="44"/>
  <c r="P97" i="44"/>
  <c r="L97" i="44"/>
  <c r="V96" i="44"/>
  <c r="W96" i="44" s="1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W87" i="44" s="1"/>
  <c r="Q87" i="44"/>
  <c r="P87" i="44"/>
  <c r="L87" i="44"/>
  <c r="V86" i="44"/>
  <c r="Q86" i="44"/>
  <c r="P86" i="44"/>
  <c r="L86" i="44"/>
  <c r="V85" i="44"/>
  <c r="Q85" i="44"/>
  <c r="P85" i="44"/>
  <c r="L85" i="44"/>
  <c r="V84" i="44"/>
  <c r="W84" i="44" s="1"/>
  <c r="Q84" i="44"/>
  <c r="P84" i="44"/>
  <c r="L84" i="44"/>
  <c r="V83" i="44"/>
  <c r="Q83" i="44"/>
  <c r="P83" i="44"/>
  <c r="L83" i="44"/>
  <c r="V82" i="44"/>
  <c r="Q82" i="44"/>
  <c r="P82" i="44"/>
  <c r="L82" i="44"/>
  <c r="V81" i="44"/>
  <c r="W81" i="44" s="1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W75" i="44" s="1"/>
  <c r="Q75" i="44"/>
  <c r="P75" i="44"/>
  <c r="L75" i="44"/>
  <c r="V74" i="44"/>
  <c r="Q74" i="44"/>
  <c r="P74" i="44"/>
  <c r="L74" i="44"/>
  <c r="V73" i="44"/>
  <c r="W73" i="44" s="1"/>
  <c r="Q73" i="44"/>
  <c r="P73" i="44"/>
  <c r="L73" i="44"/>
  <c r="V72" i="44"/>
  <c r="W72" i="44" s="1"/>
  <c r="Q72" i="44"/>
  <c r="P72" i="44"/>
  <c r="L72" i="44"/>
  <c r="V71" i="44"/>
  <c r="Q71" i="44"/>
  <c r="P71" i="44"/>
  <c r="L71" i="44"/>
  <c r="V70" i="44"/>
  <c r="Q70" i="44"/>
  <c r="P70" i="44"/>
  <c r="L70" i="44"/>
  <c r="V69" i="44"/>
  <c r="W69" i="44" s="1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W63" i="44" s="1"/>
  <c r="Q63" i="44"/>
  <c r="P63" i="44"/>
  <c r="L63" i="44"/>
  <c r="V62" i="44"/>
  <c r="Q62" i="44"/>
  <c r="P62" i="44"/>
  <c r="L62" i="44"/>
  <c r="V61" i="44"/>
  <c r="Q61" i="44"/>
  <c r="P61" i="44"/>
  <c r="L61" i="44"/>
  <c r="V60" i="44"/>
  <c r="W60" i="44" s="1"/>
  <c r="Q60" i="44"/>
  <c r="P60" i="44"/>
  <c r="L60" i="44"/>
  <c r="V59" i="44"/>
  <c r="Q59" i="44"/>
  <c r="P59" i="44"/>
  <c r="L59" i="44"/>
  <c r="V58" i="44"/>
  <c r="Q58" i="44"/>
  <c r="P58" i="44"/>
  <c r="L58" i="44"/>
  <c r="V57" i="44"/>
  <c r="W57" i="44" s="1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W51" i="44" s="1"/>
  <c r="Q51" i="44"/>
  <c r="P51" i="44"/>
  <c r="L51" i="44"/>
  <c r="V50" i="44"/>
  <c r="Q50" i="44"/>
  <c r="P50" i="44"/>
  <c r="L50" i="44"/>
  <c r="V49" i="44"/>
  <c r="W49" i="44" s="1"/>
  <c r="Q49" i="44"/>
  <c r="P49" i="44"/>
  <c r="L49" i="44"/>
  <c r="V48" i="44"/>
  <c r="W48" i="44" s="1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W42" i="44" s="1"/>
  <c r="Q42" i="44"/>
  <c r="P42" i="44"/>
  <c r="L42" i="44"/>
  <c r="V41" i="44"/>
  <c r="Q41" i="44"/>
  <c r="P41" i="44"/>
  <c r="L41" i="44"/>
  <c r="V40" i="44"/>
  <c r="Q40" i="44"/>
  <c r="P40" i="44"/>
  <c r="L40" i="44"/>
  <c r="V39" i="44"/>
  <c r="W39" i="44" s="1"/>
  <c r="Q39" i="44"/>
  <c r="P39" i="44"/>
  <c r="L39" i="44"/>
  <c r="V38" i="44"/>
  <c r="Q38" i="44"/>
  <c r="P38" i="44"/>
  <c r="L38" i="44"/>
  <c r="V37" i="44"/>
  <c r="Q37" i="44"/>
  <c r="P37" i="44"/>
  <c r="L37" i="44"/>
  <c r="V36" i="44"/>
  <c r="W36" i="44" s="1"/>
  <c r="Q36" i="44"/>
  <c r="P36" i="44"/>
  <c r="L36" i="44"/>
  <c r="V35" i="44"/>
  <c r="Q35" i="44"/>
  <c r="P35" i="44"/>
  <c r="V34" i="44"/>
  <c r="Q34" i="44"/>
  <c r="P34" i="44"/>
  <c r="V33" i="44"/>
  <c r="W33" i="44" s="1"/>
  <c r="Q33" i="44"/>
  <c r="P33" i="44"/>
  <c r="V32" i="44"/>
  <c r="W32" i="44" s="1"/>
  <c r="Q32" i="44"/>
  <c r="P32" i="44"/>
  <c r="V31" i="44"/>
  <c r="Q31" i="44"/>
  <c r="P31" i="44"/>
  <c r="V30" i="44"/>
  <c r="Q30" i="44"/>
  <c r="P30" i="44"/>
  <c r="V29" i="44"/>
  <c r="W29" i="44" s="1"/>
  <c r="Q29" i="44"/>
  <c r="P29" i="44"/>
  <c r="V28" i="44"/>
  <c r="W28" i="44" s="1"/>
  <c r="Q28" i="44"/>
  <c r="P28" i="44"/>
  <c r="V27" i="44"/>
  <c r="Q27" i="44"/>
  <c r="P27" i="44"/>
  <c r="V26" i="44"/>
  <c r="Q26" i="44"/>
  <c r="P26" i="44"/>
  <c r="V25" i="44"/>
  <c r="Q25" i="44"/>
  <c r="P25" i="44"/>
  <c r="V24" i="44"/>
  <c r="W24" i="44" s="1"/>
  <c r="Q24" i="44"/>
  <c r="P24" i="44"/>
  <c r="V23" i="44"/>
  <c r="Q23" i="44"/>
  <c r="P23" i="44"/>
  <c r="V22" i="44"/>
  <c r="W22" i="44" s="1"/>
  <c r="Q22" i="44"/>
  <c r="P22" i="44"/>
  <c r="V21" i="44"/>
  <c r="W21" i="44" s="1"/>
  <c r="Q21" i="44"/>
  <c r="P21" i="44"/>
  <c r="V20" i="44"/>
  <c r="W20" i="44" s="1"/>
  <c r="Q20" i="44"/>
  <c r="P20" i="44"/>
  <c r="V19" i="44"/>
  <c r="Q19" i="44"/>
  <c r="P19" i="44"/>
  <c r="V18" i="44"/>
  <c r="Q18" i="44"/>
  <c r="P18" i="44"/>
  <c r="V17" i="44"/>
  <c r="W17" i="44" s="1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W12" i="44" s="1"/>
  <c r="Q12" i="44"/>
  <c r="P12" i="44"/>
  <c r="V11" i="44"/>
  <c r="Q11" i="44"/>
  <c r="P11" i="44"/>
  <c r="V10" i="44"/>
  <c r="Q10" i="44"/>
  <c r="P10" i="44"/>
  <c r="V9" i="44"/>
  <c r="W9" i="44" s="1"/>
  <c r="Q9" i="44"/>
  <c r="P9" i="44"/>
  <c r="V8" i="44"/>
  <c r="W8" i="44" s="1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W46" i="46" s="1"/>
  <c r="Q46" i="46"/>
  <c r="P46" i="46"/>
  <c r="V45" i="46"/>
  <c r="Q45" i="46"/>
  <c r="P45" i="46"/>
  <c r="V44" i="46"/>
  <c r="W44" i="46" s="1"/>
  <c r="Q44" i="46"/>
  <c r="P44" i="46"/>
  <c r="V43" i="46"/>
  <c r="W43" i="46" s="1"/>
  <c r="Q43" i="46"/>
  <c r="P43" i="46"/>
  <c r="V42" i="46"/>
  <c r="Q42" i="46"/>
  <c r="P42" i="46"/>
  <c r="V41" i="46"/>
  <c r="Q41" i="46"/>
  <c r="P41" i="46"/>
  <c r="V40" i="46"/>
  <c r="W40" i="46" s="1"/>
  <c r="Q40" i="46"/>
  <c r="P40" i="46"/>
  <c r="V39" i="46"/>
  <c r="W39" i="46" s="1"/>
  <c r="Q39" i="46"/>
  <c r="P39" i="46"/>
  <c r="V38" i="46"/>
  <c r="W38" i="46" s="1"/>
  <c r="Q38" i="46"/>
  <c r="P38" i="46"/>
  <c r="V37" i="46"/>
  <c r="Q37" i="46"/>
  <c r="P37" i="46"/>
  <c r="V36" i="46"/>
  <c r="W36" i="46" s="1"/>
  <c r="Q36" i="46"/>
  <c r="P36" i="46"/>
  <c r="V35" i="46"/>
  <c r="Q35" i="46"/>
  <c r="P35" i="46"/>
  <c r="V34" i="46"/>
  <c r="W34" i="46" s="1"/>
  <c r="Q34" i="46"/>
  <c r="P34" i="46"/>
  <c r="V33" i="46"/>
  <c r="Q33" i="46"/>
  <c r="P33" i="46"/>
  <c r="V32" i="46"/>
  <c r="W32" i="46" s="1"/>
  <c r="Q32" i="46"/>
  <c r="P32" i="46"/>
  <c r="V31" i="46"/>
  <c r="W31" i="46" s="1"/>
  <c r="Q31" i="46"/>
  <c r="P31" i="46"/>
  <c r="V30" i="46"/>
  <c r="Q30" i="46"/>
  <c r="P30" i="46"/>
  <c r="V29" i="46"/>
  <c r="Q29" i="46"/>
  <c r="P29" i="46"/>
  <c r="V28" i="46"/>
  <c r="W28" i="46" s="1"/>
  <c r="Q28" i="46"/>
  <c r="P28" i="46"/>
  <c r="V27" i="46"/>
  <c r="W27" i="46" s="1"/>
  <c r="Q27" i="46"/>
  <c r="P27" i="46"/>
  <c r="V26" i="46"/>
  <c r="W26" i="46" s="1"/>
  <c r="Q26" i="46"/>
  <c r="P26" i="46"/>
  <c r="V25" i="46"/>
  <c r="Q25" i="46"/>
  <c r="P25" i="46"/>
  <c r="V24" i="46"/>
  <c r="W24" i="46" s="1"/>
  <c r="Q24" i="46"/>
  <c r="P24" i="46"/>
  <c r="V23" i="46"/>
  <c r="Q23" i="46"/>
  <c r="P23" i="46"/>
  <c r="V22" i="46"/>
  <c r="W22" i="46" s="1"/>
  <c r="Q22" i="46"/>
  <c r="P22" i="46"/>
  <c r="V21" i="46"/>
  <c r="Q21" i="46"/>
  <c r="P21" i="46"/>
  <c r="V20" i="46"/>
  <c r="W20" i="46" s="1"/>
  <c r="Q20" i="46"/>
  <c r="P20" i="46"/>
  <c r="V19" i="46"/>
  <c r="W19" i="46" s="1"/>
  <c r="Q19" i="46"/>
  <c r="P19" i="46"/>
  <c r="V18" i="46"/>
  <c r="Q18" i="46"/>
  <c r="P18" i="46"/>
  <c r="L18" i="46"/>
  <c r="V17" i="46"/>
  <c r="W17" i="46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/>
  <c r="Q13" i="46"/>
  <c r="P13" i="46"/>
  <c r="V12" i="46"/>
  <c r="W12" i="46" s="1"/>
  <c r="Q12" i="46"/>
  <c r="P12" i="46"/>
  <c r="L12" i="46"/>
  <c r="V11" i="46"/>
  <c r="W11" i="46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8" i="44"/>
  <c r="W40" i="44"/>
  <c r="W44" i="44"/>
  <c r="W46" i="44"/>
  <c r="W50" i="44"/>
  <c r="W52" i="44"/>
  <c r="W54" i="44"/>
  <c r="W56" i="44"/>
  <c r="W58" i="44"/>
  <c r="W62" i="44"/>
  <c r="W64" i="44"/>
  <c r="W66" i="44"/>
  <c r="W68" i="44"/>
  <c r="W70" i="44"/>
  <c r="W74" i="44"/>
  <c r="W76" i="44"/>
  <c r="W78" i="44"/>
  <c r="W80" i="44"/>
  <c r="W82" i="44"/>
  <c r="W86" i="44"/>
  <c r="W88" i="44"/>
  <c r="W90" i="44"/>
  <c r="W92" i="44"/>
  <c r="W94" i="44"/>
  <c r="W98" i="44"/>
  <c r="W100" i="44"/>
  <c r="W104" i="44"/>
  <c r="W106" i="44"/>
  <c r="K120" i="44"/>
  <c r="F40" i="8" s="1"/>
  <c r="L115" i="44"/>
  <c r="L120" i="44" s="1"/>
  <c r="L8" i="44"/>
  <c r="L9" i="44"/>
  <c r="L10" i="44"/>
  <c r="L11" i="44"/>
  <c r="W11" i="44"/>
  <c r="L12" i="44"/>
  <c r="L13" i="44"/>
  <c r="W13" i="44"/>
  <c r="L14" i="44"/>
  <c r="L15" i="44"/>
  <c r="W15" i="44"/>
  <c r="L16" i="44"/>
  <c r="W16" i="44"/>
  <c r="L17" i="44"/>
  <c r="L18" i="44"/>
  <c r="L19" i="44"/>
  <c r="W19" i="44"/>
  <c r="L20" i="44"/>
  <c r="L21" i="44"/>
  <c r="L22" i="44"/>
  <c r="L23" i="44"/>
  <c r="W23" i="44"/>
  <c r="L24" i="44"/>
  <c r="L25" i="44"/>
  <c r="W25" i="44"/>
  <c r="L26" i="44"/>
  <c r="L27" i="44"/>
  <c r="W27" i="44"/>
  <c r="L28" i="44"/>
  <c r="L29" i="44"/>
  <c r="L30" i="44"/>
  <c r="L31" i="44"/>
  <c r="W31" i="44"/>
  <c r="L32" i="44"/>
  <c r="L33" i="44"/>
  <c r="L34" i="44"/>
  <c r="L35" i="44"/>
  <c r="W35" i="44"/>
  <c r="W37" i="44"/>
  <c r="W41" i="44"/>
  <c r="W43" i="44"/>
  <c r="W45" i="44"/>
  <c r="W47" i="44"/>
  <c r="W53" i="44"/>
  <c r="W55" i="44"/>
  <c r="W59" i="44"/>
  <c r="W61" i="44"/>
  <c r="W65" i="44"/>
  <c r="W67" i="44"/>
  <c r="W71" i="44"/>
  <c r="W77" i="44"/>
  <c r="W79" i="44"/>
  <c r="W83" i="44"/>
  <c r="W85" i="44"/>
  <c r="W89" i="44"/>
  <c r="W91" i="44"/>
  <c r="W93" i="44"/>
  <c r="W95" i="44"/>
  <c r="W101" i="44"/>
  <c r="W103" i="44"/>
  <c r="W107" i="44"/>
  <c r="L108" i="44"/>
  <c r="L126" i="44"/>
  <c r="L129" i="44"/>
  <c r="L141" i="44"/>
  <c r="L144" i="44" s="1"/>
  <c r="K49" i="46"/>
  <c r="G36" i="8" s="1"/>
  <c r="W8" i="46"/>
  <c r="L9" i="46"/>
  <c r="W10" i="46"/>
  <c r="L11" i="46"/>
  <c r="L13" i="46"/>
  <c r="W14" i="46"/>
  <c r="L15" i="46"/>
  <c r="W16" i="46"/>
  <c r="L17" i="46"/>
  <c r="W18" i="46"/>
  <c r="L19" i="46"/>
  <c r="L20" i="46"/>
  <c r="L21" i="46"/>
  <c r="W21" i="46"/>
  <c r="L22" i="46"/>
  <c r="L23" i="46"/>
  <c r="W23" i="46"/>
  <c r="L24" i="46"/>
  <c r="L25" i="46"/>
  <c r="W25" i="46"/>
  <c r="L26" i="46"/>
  <c r="L27" i="46"/>
  <c r="L28" i="46"/>
  <c r="L29" i="46"/>
  <c r="W29" i="46"/>
  <c r="L30" i="46"/>
  <c r="W30" i="46"/>
  <c r="L31" i="46"/>
  <c r="L32" i="46"/>
  <c r="L33" i="46"/>
  <c r="W33" i="46"/>
  <c r="L34" i="46"/>
  <c r="L35" i="46"/>
  <c r="W35" i="46"/>
  <c r="L36" i="46"/>
  <c r="L37" i="46"/>
  <c r="W37" i="46"/>
  <c r="L38" i="46"/>
  <c r="L39" i="46"/>
  <c r="L40" i="46"/>
  <c r="L41" i="46"/>
  <c r="W41" i="46"/>
  <c r="L42" i="46"/>
  <c r="W42" i="46"/>
  <c r="L43" i="46"/>
  <c r="L44" i="46"/>
  <c r="L45" i="46"/>
  <c r="W45" i="46"/>
  <c r="L46" i="46"/>
  <c r="L47" i="46"/>
  <c r="W47" i="46"/>
  <c r="L48" i="46"/>
  <c r="L55" i="46"/>
  <c r="L66" i="46"/>
  <c r="L81" i="46"/>
  <c r="L84" i="46"/>
  <c r="N84" i="42"/>
  <c r="M84" i="42"/>
  <c r="L83" i="42"/>
  <c r="L82" i="42"/>
  <c r="K84" i="42"/>
  <c r="E49" i="8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/>
  <c r="Q48" i="42"/>
  <c r="L48" i="42"/>
  <c r="V47" i="42"/>
  <c r="W47" i="42"/>
  <c r="Q47" i="42"/>
  <c r="P47" i="42"/>
  <c r="V46" i="42"/>
  <c r="W46" i="42"/>
  <c r="Q46" i="42"/>
  <c r="P46" i="42"/>
  <c r="L46" i="42"/>
  <c r="V45" i="42"/>
  <c r="W45" i="42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/>
  <c r="Q39" i="42"/>
  <c r="P39" i="42"/>
  <c r="V38" i="42"/>
  <c r="W38" i="42" s="1"/>
  <c r="Q38" i="42"/>
  <c r="P38" i="42"/>
  <c r="L38" i="42"/>
  <c r="V37" i="42"/>
  <c r="W37" i="42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/>
  <c r="Q25" i="42"/>
  <c r="P25" i="42"/>
  <c r="V24" i="42"/>
  <c r="W24" i="42" s="1"/>
  <c r="Q24" i="42"/>
  <c r="P24" i="42"/>
  <c r="L24" i="42"/>
  <c r="V23" i="42"/>
  <c r="W23" i="42"/>
  <c r="Q23" i="42"/>
  <c r="P23" i="42"/>
  <c r="V22" i="42"/>
  <c r="W22" i="42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4" i="40" s="1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W28" i="40" s="1"/>
  <c r="V29" i="40"/>
  <c r="V30" i="40"/>
  <c r="V31" i="40"/>
  <c r="V32" i="40"/>
  <c r="V33" i="40"/>
  <c r="V34" i="40"/>
  <c r="V35" i="40"/>
  <c r="V36" i="40"/>
  <c r="V37" i="40"/>
  <c r="V38" i="40"/>
  <c r="W38" i="40" s="1"/>
  <c r="V39" i="40"/>
  <c r="V40" i="40"/>
  <c r="V41" i="40"/>
  <c r="V42" i="40"/>
  <c r="V43" i="40"/>
  <c r="V44" i="40"/>
  <c r="W44" i="40" s="1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W76" i="40" s="1"/>
  <c r="V77" i="40"/>
  <c r="V78" i="40"/>
  <c r="V79" i="40"/>
  <c r="V80" i="40"/>
  <c r="V81" i="40"/>
  <c r="V82" i="40"/>
  <c r="V83" i="40"/>
  <c r="V84" i="40"/>
  <c r="V85" i="40"/>
  <c r="V86" i="40"/>
  <c r="W86" i="40" s="1"/>
  <c r="V87" i="40"/>
  <c r="V88" i="40"/>
  <c r="V89" i="40"/>
  <c r="V90" i="40"/>
  <c r="V91" i="40"/>
  <c r="V92" i="40"/>
  <c r="W92" i="40" s="1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29" i="40"/>
  <c r="N49" i="42"/>
  <c r="N49" i="46"/>
  <c r="L8" i="46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/>
  <c r="L55" i="42"/>
  <c r="L60" i="42"/>
  <c r="L66" i="42"/>
  <c r="L69" i="42" s="1"/>
  <c r="L81" i="42"/>
  <c r="L84" i="42"/>
  <c r="B6" i="54"/>
  <c r="B8" i="54" s="1"/>
  <c r="B10" i="54" s="1"/>
  <c r="B12" i="54"/>
  <c r="B14" i="54" s="1"/>
  <c r="B16" i="54"/>
  <c r="B18" i="54" s="1"/>
  <c r="B20" i="54" s="1"/>
  <c r="B22" i="54" s="1"/>
  <c r="B24" i="54" s="1"/>
  <c r="B26" i="54" s="1"/>
  <c r="B28" i="54" s="1"/>
  <c r="B30" i="54" s="1"/>
  <c r="H53" i="53"/>
  <c r="H55" i="53" s="1"/>
  <c r="H52" i="53"/>
  <c r="H54" i="53"/>
  <c r="B6" i="53"/>
  <c r="B7" i="53"/>
  <c r="B8" i="53"/>
  <c r="B9" i="53" s="1"/>
  <c r="B12" i="53" s="1"/>
  <c r="B17" i="53"/>
  <c r="B18" i="53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/>
  <c r="H18" i="53" s="1"/>
  <c r="H59" i="45"/>
  <c r="H58" i="45"/>
  <c r="H60" i="45" s="1"/>
  <c r="H55" i="47"/>
  <c r="H54" i="47"/>
  <c r="H56" i="47"/>
  <c r="G66" i="51"/>
  <c r="I9" i="39" s="1"/>
  <c r="H59" i="51"/>
  <c r="H61" i="51" s="1"/>
  <c r="H58" i="51"/>
  <c r="H60" i="51" s="1"/>
  <c r="H62" i="51" s="1"/>
  <c r="H68" i="51"/>
  <c r="G68" i="51" s="1"/>
  <c r="I8" i="39" s="1"/>
  <c r="H36" i="51"/>
  <c r="H37" i="51" s="1"/>
  <c r="H41" i="51" s="1"/>
  <c r="B6" i="51"/>
  <c r="B7" i="51" s="1"/>
  <c r="B8" i="51" s="1"/>
  <c r="B9" i="51"/>
  <c r="B13" i="51" s="1"/>
  <c r="B18" i="51"/>
  <c r="B19" i="51"/>
  <c r="B20" i="5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/>
  <c r="B60" i="51" s="1"/>
  <c r="B61" i="51" s="1"/>
  <c r="B62" i="51" s="1"/>
  <c r="B63" i="51" s="1"/>
  <c r="B64" i="51" s="1"/>
  <c r="B65" i="51" s="1"/>
  <c r="B66" i="51" s="1"/>
  <c r="B67" i="51" s="1"/>
  <c r="B68" i="51" s="1"/>
  <c r="H64" i="51"/>
  <c r="H62" i="53"/>
  <c r="L8" i="42"/>
  <c r="H9" i="39"/>
  <c r="G46" i="49"/>
  <c r="H8" i="39"/>
  <c r="G38" i="49"/>
  <c r="G40" i="49" s="1"/>
  <c r="G42" i="49" s="1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/>
  <c r="N15" i="49"/>
  <c r="G11" i="49" s="1"/>
  <c r="G12" i="49" s="1"/>
  <c r="B6" i="47"/>
  <c r="B7" i="47" s="1"/>
  <c r="B9" i="47"/>
  <c r="B10" i="47" s="1"/>
  <c r="B13" i="47" s="1"/>
  <c r="B18" i="47" s="1"/>
  <c r="B19" i="47" s="1"/>
  <c r="B23" i="47" s="1"/>
  <c r="B24" i="47" s="1"/>
  <c r="B25" i="47" s="1"/>
  <c r="B27" i="47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61" i="43" s="1"/>
  <c r="H62" i="43" s="1"/>
  <c r="H58" i="43"/>
  <c r="H60" i="43" s="1"/>
  <c r="H57" i="43"/>
  <c r="B6" i="43"/>
  <c r="B7" i="43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/>
  <c r="B41" i="43" s="1"/>
  <c r="B45" i="43" s="1"/>
  <c r="B46" i="43" s="1"/>
  <c r="B47" i="43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/>
  <c r="B14" i="41"/>
  <c r="B19" i="41" s="1"/>
  <c r="B20" i="41" s="1"/>
  <c r="B24" i="41" s="1"/>
  <c r="B25" i="41" s="1"/>
  <c r="B27" i="4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6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1" i="49"/>
  <c r="G45" i="49"/>
  <c r="H7" i="39" s="1"/>
  <c r="I3" i="49"/>
  <c r="H53" i="47"/>
  <c r="H57" i="47" s="1"/>
  <c r="G27" i="47"/>
  <c r="H34" i="47"/>
  <c r="H35" i="47" s="1"/>
  <c r="H37" i="47" s="1"/>
  <c r="G25" i="47"/>
  <c r="G24" i="47"/>
  <c r="G9" i="47"/>
  <c r="G7" i="47"/>
  <c r="G6" i="47"/>
  <c r="H57" i="45"/>
  <c r="H38" i="45"/>
  <c r="H39" i="45"/>
  <c r="H41" i="45"/>
  <c r="G29" i="45"/>
  <c r="G25" i="45"/>
  <c r="G10" i="45"/>
  <c r="G9" i="45"/>
  <c r="G5" i="45"/>
  <c r="G28" i="43"/>
  <c r="G26" i="43"/>
  <c r="H9" i="43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S38" i="41" s="1"/>
  <c r="AS45" i="41" s="1"/>
  <c r="AR32" i="41"/>
  <c r="AQ32" i="41"/>
  <c r="AP32" i="41"/>
  <c r="AO32" i="41"/>
  <c r="AN32" i="41"/>
  <c r="AM32" i="41"/>
  <c r="AL32" i="41"/>
  <c r="AK32" i="41"/>
  <c r="AK38" i="41" s="1"/>
  <c r="AJ32" i="41"/>
  <c r="AI32" i="41"/>
  <c r="AH32" i="41"/>
  <c r="AG32" i="41"/>
  <c r="AG38" i="41" s="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I38" i="41" s="1"/>
  <c r="I45" i="41" s="1"/>
  <c r="BE29" i="41"/>
  <c r="BD29" i="41"/>
  <c r="BC29" i="41"/>
  <c r="BB29" i="41"/>
  <c r="BA29" i="41"/>
  <c r="BA38" i="41" s="1"/>
  <c r="BA45" i="41" s="1"/>
  <c r="AZ29" i="41"/>
  <c r="AY29" i="41"/>
  <c r="AX29" i="41"/>
  <c r="AW29" i="41"/>
  <c r="AW38" i="41" s="1"/>
  <c r="AW45" i="41" s="1"/>
  <c r="AW61" i="41" s="1"/>
  <c r="AV29" i="41"/>
  <c r="AV36" i="41" s="1"/>
  <c r="AU29" i="41"/>
  <c r="AU37" i="41" s="1"/>
  <c r="AT29" i="41"/>
  <c r="AT64" i="41" s="1"/>
  <c r="AT66" i="41" s="1"/>
  <c r="AS29" i="41"/>
  <c r="AR29" i="41"/>
  <c r="AQ29" i="41"/>
  <c r="AP29" i="41"/>
  <c r="AP38" i="41" s="1"/>
  <c r="AO29" i="41"/>
  <c r="AO38" i="41" s="1"/>
  <c r="AN29" i="41"/>
  <c r="AM29" i="41"/>
  <c r="AL29" i="41"/>
  <c r="AK29" i="41"/>
  <c r="AJ29" i="41"/>
  <c r="AJ64" i="41" s="1"/>
  <c r="AI29" i="41"/>
  <c r="AH29" i="41"/>
  <c r="AG29" i="41"/>
  <c r="AF29" i="41"/>
  <c r="AE29" i="41"/>
  <c r="AE64" i="41" s="1"/>
  <c r="AE66" i="41" s="1"/>
  <c r="AD29" i="41"/>
  <c r="AC29" i="41"/>
  <c r="AC38" i="41" s="1"/>
  <c r="AC45" i="41" s="1"/>
  <c r="AC46" i="41" s="1"/>
  <c r="AB29" i="41"/>
  <c r="AA29" i="41"/>
  <c r="Z29" i="41"/>
  <c r="Y29" i="41"/>
  <c r="X29" i="41"/>
  <c r="X37" i="41" s="1"/>
  <c r="W29" i="41"/>
  <c r="W37" i="41" s="1"/>
  <c r="V29" i="41"/>
  <c r="V36" i="41" s="1"/>
  <c r="U29" i="41"/>
  <c r="T29" i="41"/>
  <c r="S29" i="41"/>
  <c r="R29" i="41"/>
  <c r="R38" i="41" s="1"/>
  <c r="Q29" i="41"/>
  <c r="P29" i="41"/>
  <c r="O29" i="41"/>
  <c r="O36" i="41" s="1"/>
  <c r="N29" i="41"/>
  <c r="M29" i="41"/>
  <c r="M38" i="41" s="1"/>
  <c r="L29" i="41"/>
  <c r="K29" i="41"/>
  <c r="K64" i="41" s="1"/>
  <c r="J29" i="41"/>
  <c r="J36" i="41" s="1"/>
  <c r="I29" i="41"/>
  <c r="I64" i="41" s="1"/>
  <c r="I66" i="41"/>
  <c r="H36" i="41"/>
  <c r="H37" i="4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L109" i="40" s="1"/>
  <c r="P10" i="40"/>
  <c r="L10" i="40"/>
  <c r="P9" i="40"/>
  <c r="L9" i="40"/>
  <c r="Q8" i="40"/>
  <c r="P8" i="40"/>
  <c r="L8" i="40"/>
  <c r="P7" i="40"/>
  <c r="M95" i="38"/>
  <c r="M78" i="52"/>
  <c r="L95" i="38"/>
  <c r="L78" i="52"/>
  <c r="M82" i="38"/>
  <c r="M78" i="50" s="1"/>
  <c r="K82" i="38"/>
  <c r="M69" i="38"/>
  <c r="M78" i="48" s="1"/>
  <c r="M56" i="38"/>
  <c r="M78" i="46"/>
  <c r="L46" i="38"/>
  <c r="L56" i="38"/>
  <c r="L78" i="46" s="1"/>
  <c r="K78" i="46" s="1"/>
  <c r="G46" i="8" s="1"/>
  <c r="M43" i="38"/>
  <c r="M138" i="44" s="1"/>
  <c r="L33" i="38"/>
  <c r="L43" i="38" s="1"/>
  <c r="M30" i="38"/>
  <c r="M78" i="42"/>
  <c r="M17" i="38"/>
  <c r="L7" i="38"/>
  <c r="L17" i="38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18" i="37" s="1"/>
  <c r="N400" i="37"/>
  <c r="N399" i="37"/>
  <c r="N398" i="37"/>
  <c r="O393" i="37"/>
  <c r="N382" i="37"/>
  <c r="N381" i="37"/>
  <c r="N380" i="37"/>
  <c r="N379" i="37"/>
  <c r="N378" i="37"/>
  <c r="N377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70" i="37" s="1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94" i="37" s="1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13" i="8"/>
  <c r="D15" i="8"/>
  <c r="H28" i="35"/>
  <c r="F6" i="33"/>
  <c r="AE38" i="41"/>
  <c r="O318" i="37"/>
  <c r="M79" i="46"/>
  <c r="I28" i="35"/>
  <c r="M64" i="41"/>
  <c r="M66" i="41" s="1"/>
  <c r="U38" i="41"/>
  <c r="U64" i="41"/>
  <c r="U66" i="41"/>
  <c r="Y38" i="41"/>
  <c r="Y45" i="41"/>
  <c r="Y64" i="41"/>
  <c r="Y66" i="41" s="1"/>
  <c r="AG64" i="41"/>
  <c r="AG66" i="41"/>
  <c r="AK45" i="41"/>
  <c r="AK46" i="41" s="1"/>
  <c r="AK64" i="41"/>
  <c r="AK66" i="41" s="1"/>
  <c r="AO64" i="41"/>
  <c r="AO66" i="41" s="1"/>
  <c r="AS64" i="41"/>
  <c r="AS66" i="41"/>
  <c r="BA64" i="41"/>
  <c r="BA66" i="41" s="1"/>
  <c r="BE38" i="41"/>
  <c r="BE45" i="41" s="1"/>
  <c r="BE64" i="41"/>
  <c r="BE66" i="41" s="1"/>
  <c r="J64" i="41"/>
  <c r="J66" i="41"/>
  <c r="V64" i="41"/>
  <c r="V66" i="41"/>
  <c r="Z36" i="41"/>
  <c r="Z64" i="41"/>
  <c r="Z66" i="41" s="1"/>
  <c r="AH36" i="41"/>
  <c r="AH64" i="41"/>
  <c r="AH66" i="41" s="1"/>
  <c r="AP36" i="41"/>
  <c r="AP64" i="41"/>
  <c r="AP66" i="41"/>
  <c r="AT36" i="41"/>
  <c r="AX36" i="41"/>
  <c r="BB64" i="41"/>
  <c r="BB66" i="41"/>
  <c r="G11" i="8"/>
  <c r="M130" i="40"/>
  <c r="K66" i="41"/>
  <c r="O37" i="41"/>
  <c r="O39" i="41" s="1"/>
  <c r="O43" i="41" s="1"/>
  <c r="O64" i="41"/>
  <c r="O66" i="41" s="1"/>
  <c r="S37" i="41"/>
  <c r="S64" i="41"/>
  <c r="S66" i="41"/>
  <c r="AA64" i="41"/>
  <c r="AA66" i="41" s="1"/>
  <c r="AE37" i="41"/>
  <c r="AE39" i="41" s="1"/>
  <c r="AE43" i="41" s="1"/>
  <c r="AI37" i="41"/>
  <c r="AI39" i="41"/>
  <c r="AI43" i="41" s="1"/>
  <c r="AM64" i="41"/>
  <c r="AM66" i="41"/>
  <c r="AQ64" i="41"/>
  <c r="AQ66" i="41" s="1"/>
  <c r="AU39" i="41"/>
  <c r="AU43" i="41"/>
  <c r="BC64" i="41"/>
  <c r="BC66" i="41" s="1"/>
  <c r="O38" i="41"/>
  <c r="O45" i="41" s="1"/>
  <c r="O61" i="41" s="1"/>
  <c r="L36" i="41"/>
  <c r="L64" i="41"/>
  <c r="L66" i="41" s="1"/>
  <c r="P36" i="41"/>
  <c r="P64" i="41"/>
  <c r="P66" i="41"/>
  <c r="T36" i="41"/>
  <c r="T64" i="41"/>
  <c r="T66" i="41"/>
  <c r="X36" i="41"/>
  <c r="X64" i="41"/>
  <c r="X66" i="41" s="1"/>
  <c r="AB36" i="41"/>
  <c r="AB64" i="41"/>
  <c r="AB66" i="41" s="1"/>
  <c r="AF36" i="41"/>
  <c r="AF64" i="41"/>
  <c r="AF66" i="41"/>
  <c r="AJ36" i="41"/>
  <c r="AJ66" i="41"/>
  <c r="AN36" i="41"/>
  <c r="AN64" i="41"/>
  <c r="AN66" i="41"/>
  <c r="AR36" i="41"/>
  <c r="AR64" i="41"/>
  <c r="AR66" i="41" s="1"/>
  <c r="AV64" i="41"/>
  <c r="AV66" i="41"/>
  <c r="AZ36" i="41"/>
  <c r="AZ64" i="41"/>
  <c r="AZ66" i="41"/>
  <c r="BD36" i="41"/>
  <c r="BD64" i="41"/>
  <c r="BD66" i="41"/>
  <c r="W38" i="41"/>
  <c r="W45" i="41"/>
  <c r="H61" i="45"/>
  <c r="H62" i="45" s="1"/>
  <c r="H58" i="47"/>
  <c r="H60" i="47" s="1"/>
  <c r="N345" i="37"/>
  <c r="O162" i="37"/>
  <c r="N317" i="37"/>
  <c r="O394" i="37"/>
  <c r="M79" i="50"/>
  <c r="D9" i="36"/>
  <c r="D29" i="36"/>
  <c r="C9" i="36"/>
  <c r="C29" i="36"/>
  <c r="H16" i="47"/>
  <c r="H17" i="47"/>
  <c r="H19" i="47" s="1"/>
  <c r="G29" i="43"/>
  <c r="M161" i="37"/>
  <c r="N141" i="37"/>
  <c r="M113" i="37"/>
  <c r="K30" i="38"/>
  <c r="L20" i="38"/>
  <c r="L30" i="38"/>
  <c r="L138" i="40"/>
  <c r="N30" i="38"/>
  <c r="N78" i="42" s="1"/>
  <c r="N82" i="38"/>
  <c r="N78" i="50"/>
  <c r="N129" i="40"/>
  <c r="N130" i="40" s="1"/>
  <c r="N144" i="40"/>
  <c r="H19" i="8" s="1"/>
  <c r="H17" i="41"/>
  <c r="M216" i="37"/>
  <c r="P60" i="37"/>
  <c r="N17" i="38"/>
  <c r="K56" i="38"/>
  <c r="N69" i="38"/>
  <c r="N78" i="48"/>
  <c r="G30" i="45"/>
  <c r="W8" i="40"/>
  <c r="W106" i="40"/>
  <c r="W102" i="40"/>
  <c r="W98" i="40"/>
  <c r="W94" i="40"/>
  <c r="W90" i="40"/>
  <c r="W82" i="40"/>
  <c r="W78" i="40"/>
  <c r="W74" i="40"/>
  <c r="W70" i="40"/>
  <c r="W66" i="40"/>
  <c r="W62" i="40"/>
  <c r="W58" i="40"/>
  <c r="W54" i="40"/>
  <c r="W50" i="40"/>
  <c r="W46" i="40"/>
  <c r="W42" i="40"/>
  <c r="W34" i="40"/>
  <c r="W30" i="40"/>
  <c r="W26" i="40"/>
  <c r="W22" i="40"/>
  <c r="W18" i="40"/>
  <c r="W14" i="40"/>
  <c r="W10" i="40"/>
  <c r="W108" i="40"/>
  <c r="W104" i="40"/>
  <c r="W100" i="40"/>
  <c r="W96" i="40"/>
  <c r="W88" i="40"/>
  <c r="W84" i="40"/>
  <c r="W80" i="40"/>
  <c r="W72" i="40"/>
  <c r="W68" i="40"/>
  <c r="W64" i="40"/>
  <c r="W60" i="40"/>
  <c r="W56" i="40"/>
  <c r="W52" i="40"/>
  <c r="W48" i="40"/>
  <c r="W40" i="40"/>
  <c r="W36" i="40"/>
  <c r="W32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/>
  <c r="S38" i="41"/>
  <c r="S45" i="41"/>
  <c r="AA38" i="41"/>
  <c r="AA45" i="41" s="1"/>
  <c r="AQ38" i="41"/>
  <c r="AQ45" i="41" s="1"/>
  <c r="AQ61" i="41" s="1"/>
  <c r="BD37" i="41"/>
  <c r="BD39" i="41" s="1"/>
  <c r="BB37" i="41"/>
  <c r="BB39" i="41"/>
  <c r="BB43" i="41"/>
  <c r="AZ37" i="41"/>
  <c r="AZ39" i="41"/>
  <c r="AZ43" i="41"/>
  <c r="AV37" i="41"/>
  <c r="AT37" i="41"/>
  <c r="AT39" i="41" s="1"/>
  <c r="AT43" i="41" s="1"/>
  <c r="AR37" i="41"/>
  <c r="AR39" i="41"/>
  <c r="AR43" i="41" s="1"/>
  <c r="AR65" i="41" s="1"/>
  <c r="AP37" i="41"/>
  <c r="AP39" i="41" s="1"/>
  <c r="AP43" i="41" s="1"/>
  <c r="AN37" i="41"/>
  <c r="AN39" i="41"/>
  <c r="AJ37" i="41"/>
  <c r="AJ39" i="41"/>
  <c r="AH37" i="41"/>
  <c r="AH39" i="41"/>
  <c r="AH43" i="41"/>
  <c r="AF37" i="41"/>
  <c r="AF39" i="41"/>
  <c r="AD37" i="41"/>
  <c r="AD39" i="41"/>
  <c r="AD43" i="41"/>
  <c r="AB37" i="41"/>
  <c r="AB39" i="41" s="1"/>
  <c r="X39" i="41"/>
  <c r="V37" i="41"/>
  <c r="V39" i="41" s="1"/>
  <c r="V43" i="41" s="1"/>
  <c r="T37" i="41"/>
  <c r="T39" i="41"/>
  <c r="R37" i="41"/>
  <c r="P37" i="41"/>
  <c r="P39" i="41"/>
  <c r="P43" i="41" s="1"/>
  <c r="N37" i="41"/>
  <c r="N39" i="41"/>
  <c r="L37" i="41"/>
  <c r="L39" i="41"/>
  <c r="J37" i="41"/>
  <c r="J39" i="41" s="1"/>
  <c r="BE36" i="41"/>
  <c r="BC36" i="41"/>
  <c r="BA36" i="41"/>
  <c r="AY36" i="41"/>
  <c r="AW36" i="41"/>
  <c r="AU36" i="41"/>
  <c r="AS36" i="41"/>
  <c r="AQ36" i="41"/>
  <c r="AK36" i="41"/>
  <c r="AI36" i="41"/>
  <c r="AG36" i="41"/>
  <c r="AE36" i="41"/>
  <c r="AA36" i="41"/>
  <c r="Y36" i="41"/>
  <c r="W36" i="41"/>
  <c r="U36" i="41"/>
  <c r="S36" i="41"/>
  <c r="M36" i="41"/>
  <c r="K36" i="41"/>
  <c r="I36" i="41"/>
  <c r="I37" i="41"/>
  <c r="I39" i="41"/>
  <c r="I43" i="41"/>
  <c r="BE37" i="41"/>
  <c r="BE39" i="41"/>
  <c r="BE43" i="41" s="1"/>
  <c r="BA37" i="41"/>
  <c r="AW37" i="41"/>
  <c r="AW39" i="41"/>
  <c r="AW43" i="41" s="1"/>
  <c r="AW44" i="41" s="1"/>
  <c r="AS37" i="41"/>
  <c r="AS39" i="41" s="1"/>
  <c r="AS43" i="41" s="1"/>
  <c r="AS65" i="41" s="1"/>
  <c r="AO37" i="41"/>
  <c r="AO39" i="41"/>
  <c r="AK37" i="41"/>
  <c r="AG37" i="41"/>
  <c r="AG39" i="41" s="1"/>
  <c r="AG43" i="41" s="1"/>
  <c r="Y37" i="41"/>
  <c r="Y39" i="41" s="1"/>
  <c r="Y43" i="41" s="1"/>
  <c r="U37" i="41"/>
  <c r="U39" i="41" s="1"/>
  <c r="Q37" i="41"/>
  <c r="Q39" i="41" s="1"/>
  <c r="M37" i="41"/>
  <c r="M39" i="41" s="1"/>
  <c r="K120" i="40"/>
  <c r="D40" i="8"/>
  <c r="K129" i="40"/>
  <c r="K144" i="40"/>
  <c r="D49" i="8"/>
  <c r="L49" i="8"/>
  <c r="G10" i="41"/>
  <c r="K109" i="40"/>
  <c r="D36" i="8"/>
  <c r="N43" i="38"/>
  <c r="N96" i="38" s="1"/>
  <c r="H16" i="8" s="1"/>
  <c r="N138" i="44"/>
  <c r="N56" i="38"/>
  <c r="N78" i="46"/>
  <c r="N95" i="38"/>
  <c r="N78" i="52"/>
  <c r="M269" i="37"/>
  <c r="M294" i="37"/>
  <c r="M317" i="37"/>
  <c r="P138" i="37"/>
  <c r="O114" i="37"/>
  <c r="O270" i="37"/>
  <c r="M139" i="44"/>
  <c r="O346" i="37"/>
  <c r="M79" i="48"/>
  <c r="M345" i="37"/>
  <c r="M370" i="37"/>
  <c r="M441" i="37"/>
  <c r="K17" i="38"/>
  <c r="K43" i="38"/>
  <c r="K69" i="38"/>
  <c r="K95" i="38"/>
  <c r="P161" i="37"/>
  <c r="P216" i="37"/>
  <c r="M332" i="37"/>
  <c r="P332" i="37"/>
  <c r="P346" i="37" s="1"/>
  <c r="P393" i="37"/>
  <c r="M418" i="37"/>
  <c r="M442" i="37" s="1"/>
  <c r="P418" i="37"/>
  <c r="P113" i="37"/>
  <c r="P345" i="37"/>
  <c r="P370" i="37"/>
  <c r="P441" i="37"/>
  <c r="J38" i="41"/>
  <c r="L38" i="41"/>
  <c r="P38" i="41"/>
  <c r="P45" i="41" s="1"/>
  <c r="R45" i="41"/>
  <c r="R61" i="41" s="1"/>
  <c r="T38" i="41"/>
  <c r="T45" i="41"/>
  <c r="V38" i="41"/>
  <c r="V45" i="41"/>
  <c r="X38" i="41"/>
  <c r="X45" i="41" s="1"/>
  <c r="X46" i="41" s="1"/>
  <c r="AB38" i="41"/>
  <c r="AF38" i="41"/>
  <c r="AH38" i="41"/>
  <c r="AH45" i="41"/>
  <c r="AH61" i="41" s="1"/>
  <c r="AJ38" i="41"/>
  <c r="AJ45" i="41" s="1"/>
  <c r="AN38" i="41"/>
  <c r="AN45" i="41"/>
  <c r="AN46" i="41" s="1"/>
  <c r="AP45" i="41"/>
  <c r="AP61" i="41" s="1"/>
  <c r="AR38" i="41"/>
  <c r="AR45" i="41"/>
  <c r="AR46" i="41" s="1"/>
  <c r="AT38" i="41"/>
  <c r="AT45" i="41"/>
  <c r="AV38" i="41"/>
  <c r="AV45" i="41"/>
  <c r="AV61" i="41" s="1"/>
  <c r="AZ38" i="41"/>
  <c r="AZ45" i="41"/>
  <c r="BD38" i="41"/>
  <c r="AV39" i="41"/>
  <c r="AV43" i="41"/>
  <c r="AV44" i="41" s="1"/>
  <c r="G31" i="43"/>
  <c r="G8" i="47"/>
  <c r="G26" i="47"/>
  <c r="G28" i="51"/>
  <c r="G17" i="53"/>
  <c r="G25" i="53"/>
  <c r="P28" i="35"/>
  <c r="K28" i="35"/>
  <c r="J28" i="35"/>
  <c r="N28" i="35"/>
  <c r="AR44" i="41"/>
  <c r="AP46" i="41"/>
  <c r="AP62" i="41"/>
  <c r="AP63" i="41"/>
  <c r="AH46" i="41"/>
  <c r="R46" i="41"/>
  <c r="R62" i="41"/>
  <c r="R63" i="41"/>
  <c r="AW46" i="41"/>
  <c r="AW62" i="41"/>
  <c r="AW63" i="41"/>
  <c r="AV46" i="41"/>
  <c r="X61" i="41"/>
  <c r="AU44" i="41"/>
  <c r="AU65" i="41"/>
  <c r="AI44" i="41"/>
  <c r="AI65" i="41"/>
  <c r="AQ46" i="41"/>
  <c r="K46" i="41"/>
  <c r="K61" i="41"/>
  <c r="K62" i="41"/>
  <c r="K63" i="41" s="1"/>
  <c r="N138" i="40"/>
  <c r="H11" i="8"/>
  <c r="AJ44" i="41"/>
  <c r="AJ65" i="41"/>
  <c r="AT46" i="41"/>
  <c r="AT61" i="41"/>
  <c r="AG65" i="41"/>
  <c r="AD44" i="41"/>
  <c r="AD65" i="41"/>
  <c r="P318" i="37"/>
  <c r="O46" i="41"/>
  <c r="BA46" i="41"/>
  <c r="BA61" i="41"/>
  <c r="AK61" i="41"/>
  <c r="AC61" i="41"/>
  <c r="AC63" i="41" s="1"/>
  <c r="AC62" i="41"/>
  <c r="AR61" i="41"/>
  <c r="AS44" i="41"/>
  <c r="I61" i="41"/>
  <c r="I62" i="41" s="1"/>
  <c r="I46" i="41"/>
  <c r="I44" i="41"/>
  <c r="I65" i="41"/>
  <c r="G11" i="45"/>
  <c r="G18" i="47"/>
  <c r="G44" i="47" s="1"/>
  <c r="H18" i="45"/>
  <c r="H19" i="45" s="1"/>
  <c r="H6" i="39"/>
  <c r="H68" i="45"/>
  <c r="M270" i="37"/>
  <c r="H64" i="47"/>
  <c r="M139" i="40"/>
  <c r="L78" i="42"/>
  <c r="K78" i="42" s="1"/>
  <c r="E46" i="8" s="1"/>
  <c r="G40" i="43"/>
  <c r="M346" i="37"/>
  <c r="G18" i="51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/>
  <c r="K96" i="38"/>
  <c r="G39" i="51"/>
  <c r="G37" i="51"/>
  <c r="P442" i="37"/>
  <c r="N79" i="52" s="1"/>
  <c r="N79" i="48"/>
  <c r="P270" i="37"/>
  <c r="N139" i="44" s="1"/>
  <c r="M318" i="37"/>
  <c r="P114" i="37"/>
  <c r="G42" i="53"/>
  <c r="G40" i="51"/>
  <c r="G38" i="51"/>
  <c r="G20" i="51"/>
  <c r="G48" i="51" s="1"/>
  <c r="G19" i="51"/>
  <c r="P162" i="37"/>
  <c r="N139" i="40"/>
  <c r="H65" i="51"/>
  <c r="G41" i="51"/>
  <c r="G47" i="51"/>
  <c r="C10" i="36"/>
  <c r="C30" i="36" s="1"/>
  <c r="G16" i="51"/>
  <c r="N120" i="40"/>
  <c r="H9" i="8"/>
  <c r="L115" i="40"/>
  <c r="L120" i="40"/>
  <c r="Q31" i="55"/>
  <c r="E33" i="55"/>
  <c r="Q33" i="55" s="1"/>
  <c r="E35" i="55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Q44" i="41" l="1"/>
  <c r="Q65" i="41"/>
  <c r="N27" i="37"/>
  <c r="N60" i="37" s="1"/>
  <c r="M60" i="37"/>
  <c r="M114" i="37" s="1"/>
  <c r="X62" i="41"/>
  <c r="X63" i="41" s="1"/>
  <c r="N138" i="37"/>
  <c r="N162" i="37" s="1"/>
  <c r="N394" i="37"/>
  <c r="L79" i="50" s="1"/>
  <c r="K79" i="50" s="1"/>
  <c r="I47" i="8" s="1"/>
  <c r="M138" i="37"/>
  <c r="M162" i="37" s="1"/>
  <c r="N132" i="37"/>
  <c r="W30" i="44"/>
  <c r="Y46" i="41"/>
  <c r="Y61" i="41"/>
  <c r="X18" i="53"/>
  <c r="W14" i="44"/>
  <c r="W34" i="44"/>
  <c r="AH44" i="41"/>
  <c r="AH65" i="41"/>
  <c r="AZ65" i="41"/>
  <c r="AZ44" i="41"/>
  <c r="N376" i="37"/>
  <c r="N393" i="37" s="1"/>
  <c r="M393" i="37"/>
  <c r="M394" i="37" s="1"/>
  <c r="AT65" i="41"/>
  <c r="AT44" i="41"/>
  <c r="W18" i="44"/>
  <c r="AS67" i="45"/>
  <c r="AS46" i="45"/>
  <c r="H4" i="39"/>
  <c r="G43" i="49"/>
  <c r="H5" i="39" s="1"/>
  <c r="Y46" i="43"/>
  <c r="Y67" i="43"/>
  <c r="W10" i="44"/>
  <c r="W26" i="44"/>
  <c r="P65" i="41"/>
  <c r="H21" i="51"/>
  <c r="G17" i="51"/>
  <c r="V61" i="41"/>
  <c r="V46" i="41"/>
  <c r="H39" i="53"/>
  <c r="N79" i="46"/>
  <c r="P467" i="37"/>
  <c r="H17" i="8" s="1"/>
  <c r="BE61" i="41"/>
  <c r="BE46" i="41"/>
  <c r="T46" i="41"/>
  <c r="T61" i="41"/>
  <c r="V44" i="41"/>
  <c r="V65" i="41"/>
  <c r="BE44" i="41"/>
  <c r="BE65" i="41"/>
  <c r="F7" i="8"/>
  <c r="P44" i="41"/>
  <c r="AP65" i="41"/>
  <c r="AP44" i="41"/>
  <c r="AQ63" i="41"/>
  <c r="AQ62" i="41"/>
  <c r="W46" i="41"/>
  <c r="W61" i="41"/>
  <c r="O65" i="41"/>
  <c r="O44" i="41"/>
  <c r="AJ46" i="41"/>
  <c r="AJ61" i="41"/>
  <c r="Y65" i="41"/>
  <c r="Y44" i="41"/>
  <c r="AA61" i="41"/>
  <c r="AA46" i="41"/>
  <c r="H41" i="47"/>
  <c r="H21" i="45"/>
  <c r="N442" i="37"/>
  <c r="L79" i="52" s="1"/>
  <c r="K79" i="52" s="1"/>
  <c r="J47" i="8" s="1"/>
  <c r="L138" i="44"/>
  <c r="K138" i="44" s="1"/>
  <c r="F46" i="8" s="1"/>
  <c r="S46" i="41"/>
  <c r="S61" i="41"/>
  <c r="AG44" i="41"/>
  <c r="J43" i="41"/>
  <c r="AE61" i="41"/>
  <c r="AE46" i="41"/>
  <c r="AZ61" i="41"/>
  <c r="AZ46" i="41"/>
  <c r="N318" i="37"/>
  <c r="L79" i="46" s="1"/>
  <c r="AS61" i="41"/>
  <c r="AS46" i="41"/>
  <c r="AY64" i="45"/>
  <c r="AY65" i="45" s="1"/>
  <c r="AY19" i="41"/>
  <c r="AY17" i="41"/>
  <c r="AY18" i="41" s="1"/>
  <c r="AY20" i="41" s="1"/>
  <c r="AY43" i="41" s="1"/>
  <c r="AY64" i="41"/>
  <c r="AY66" i="41" s="1"/>
  <c r="I63" i="41"/>
  <c r="P46" i="41"/>
  <c r="P61" i="41"/>
  <c r="BB44" i="41"/>
  <c r="BB65" i="41"/>
  <c r="N269" i="37"/>
  <c r="N332" i="37"/>
  <c r="N346" i="37" s="1"/>
  <c r="L79" i="48" s="1"/>
  <c r="K79" i="48" s="1"/>
  <c r="H47" i="8" s="1"/>
  <c r="BD64" i="45"/>
  <c r="BD65" i="45" s="1"/>
  <c r="L49" i="42"/>
  <c r="AV63" i="41"/>
  <c r="AV62" i="41"/>
  <c r="J45" i="41"/>
  <c r="G9" i="43"/>
  <c r="H11" i="43"/>
  <c r="L49" i="46"/>
  <c r="U59" i="53"/>
  <c r="U58" i="53"/>
  <c r="H18" i="41"/>
  <c r="O62" i="41"/>
  <c r="O63" i="41"/>
  <c r="N64" i="41"/>
  <c r="N66" i="41" s="1"/>
  <c r="N38" i="41"/>
  <c r="N45" i="41" s="1"/>
  <c r="N36" i="41"/>
  <c r="G36" i="41" s="1"/>
  <c r="G29" i="41"/>
  <c r="Z38" i="41"/>
  <c r="Z45" i="41" s="1"/>
  <c r="Z37" i="41"/>
  <c r="Z39" i="41" s="1"/>
  <c r="Z43" i="41" s="1"/>
  <c r="AL38" i="41"/>
  <c r="AL45" i="41" s="1"/>
  <c r="AL36" i="41"/>
  <c r="AL37" i="41"/>
  <c r="AL39" i="41"/>
  <c r="AL43" i="41" s="1"/>
  <c r="AL64" i="41"/>
  <c r="AL66" i="41" s="1"/>
  <c r="AX38" i="41"/>
  <c r="AX64" i="41"/>
  <c r="AX66" i="41" s="1"/>
  <c r="AX37" i="41"/>
  <c r="AX39" i="41" s="1"/>
  <c r="AE44" i="41"/>
  <c r="AE65" i="41"/>
  <c r="K78" i="52"/>
  <c r="J46" i="8" s="1"/>
  <c r="AA37" i="41"/>
  <c r="AA39" i="41" s="1"/>
  <c r="AA43" i="41" s="1"/>
  <c r="AM38" i="41"/>
  <c r="AM45" i="41" s="1"/>
  <c r="AM36" i="41"/>
  <c r="AM37" i="41"/>
  <c r="AM39" i="41"/>
  <c r="AM43" i="41" s="1"/>
  <c r="AY38" i="41"/>
  <c r="AY37" i="41"/>
  <c r="AY39" i="41" s="1"/>
  <c r="O65" i="43"/>
  <c r="W67" i="43"/>
  <c r="W46" i="43"/>
  <c r="AR62" i="41"/>
  <c r="AR63" i="41"/>
  <c r="O467" i="37"/>
  <c r="G17" i="8" s="1"/>
  <c r="H61" i="47"/>
  <c r="N161" i="37"/>
  <c r="K79" i="42" s="1"/>
  <c r="E47" i="8" s="1"/>
  <c r="N113" i="37"/>
  <c r="AK39" i="41"/>
  <c r="AK43" i="41" s="1"/>
  <c r="M48" i="45"/>
  <c r="M63" i="45"/>
  <c r="AF20" i="41"/>
  <c r="AF43" i="41" s="1"/>
  <c r="AF19" i="41"/>
  <c r="AF45" i="41" s="1"/>
  <c r="AF17" i="41"/>
  <c r="AF18" i="41" s="1"/>
  <c r="L17" i="41"/>
  <c r="L18" i="41" s="1"/>
  <c r="L20" i="41"/>
  <c r="L43" i="41" s="1"/>
  <c r="L19" i="41"/>
  <c r="Q38" i="41"/>
  <c r="Q45" i="41" s="1"/>
  <c r="Q36" i="41"/>
  <c r="X63" i="43"/>
  <c r="X48" i="43"/>
  <c r="V61" i="53"/>
  <c r="V40" i="53"/>
  <c r="BD17" i="41"/>
  <c r="BD18" i="41" s="1"/>
  <c r="BD20" i="41" s="1"/>
  <c r="BD43" i="41" s="1"/>
  <c r="BD19" i="41"/>
  <c r="BD45" i="41" s="1"/>
  <c r="AV65" i="41"/>
  <c r="AC36" i="41"/>
  <c r="N216" i="37"/>
  <c r="O442" i="37"/>
  <c r="M79" i="52" s="1"/>
  <c r="AD64" i="41"/>
  <c r="AD66" i="41" s="1"/>
  <c r="AD38" i="41"/>
  <c r="AD45" i="41" s="1"/>
  <c r="BB36" i="41"/>
  <c r="BB38" i="41"/>
  <c r="BB45" i="41" s="1"/>
  <c r="K46" i="45"/>
  <c r="K67" i="45"/>
  <c r="N46" i="43"/>
  <c r="N67" i="43"/>
  <c r="AW65" i="41"/>
  <c r="K37" i="41"/>
  <c r="R64" i="41"/>
  <c r="R66" i="41" s="1"/>
  <c r="AW64" i="41"/>
  <c r="AW66" i="41" s="1"/>
  <c r="N441" i="37"/>
  <c r="S39" i="41"/>
  <c r="S43" i="41" s="1"/>
  <c r="AQ37" i="41"/>
  <c r="AQ39" i="41" s="1"/>
  <c r="AQ43" i="41" s="1"/>
  <c r="BC38" i="41"/>
  <c r="BC37" i="41"/>
  <c r="BC39" i="41" s="1"/>
  <c r="BC43" i="41" s="1"/>
  <c r="H60" i="41"/>
  <c r="H62" i="41" s="1"/>
  <c r="S63" i="47"/>
  <c r="BC45" i="41"/>
  <c r="Y46" i="45"/>
  <c r="Y67" i="45"/>
  <c r="AY46" i="45"/>
  <c r="AY67" i="45"/>
  <c r="R39" i="41"/>
  <c r="W64" i="41"/>
  <c r="W66" i="41" s="1"/>
  <c r="R36" i="41"/>
  <c r="Q64" i="41"/>
  <c r="Q66" i="41" s="1"/>
  <c r="M138" i="40"/>
  <c r="K138" i="40" s="1"/>
  <c r="D46" i="8" s="1"/>
  <c r="M96" i="38"/>
  <c r="G16" i="8" s="1"/>
  <c r="M46" i="43"/>
  <c r="M67" i="43"/>
  <c r="I46" i="45"/>
  <c r="I67" i="45"/>
  <c r="I64" i="51"/>
  <c r="U61" i="53"/>
  <c r="U40" i="53"/>
  <c r="Q67" i="45"/>
  <c r="Q46" i="45"/>
  <c r="V67" i="43"/>
  <c r="V46" i="43"/>
  <c r="M40" i="53"/>
  <c r="M61" i="53"/>
  <c r="N57" i="53"/>
  <c r="N42" i="53"/>
  <c r="W40" i="53"/>
  <c r="W61" i="53"/>
  <c r="AW66" i="45"/>
  <c r="AW68" i="45" s="1"/>
  <c r="AW40" i="45"/>
  <c r="AW38" i="45"/>
  <c r="AW39" i="45" s="1"/>
  <c r="AW41" i="45" s="1"/>
  <c r="AW45" i="45" s="1"/>
  <c r="G31" i="45"/>
  <c r="AU64" i="41"/>
  <c r="AU66" i="41" s="1"/>
  <c r="AG45" i="41"/>
  <c r="I46" i="43"/>
  <c r="M46" i="45"/>
  <c r="M67" i="45"/>
  <c r="AN61" i="41"/>
  <c r="L69" i="38"/>
  <c r="L78" i="48" s="1"/>
  <c r="K78" i="48" s="1"/>
  <c r="H46" i="8" s="1"/>
  <c r="L82" i="38"/>
  <c r="L78" i="50" s="1"/>
  <c r="K78" i="50" s="1"/>
  <c r="I46" i="8" s="1"/>
  <c r="R58" i="53"/>
  <c r="R59" i="53" s="1"/>
  <c r="K65" i="45"/>
  <c r="K64" i="45"/>
  <c r="AO45" i="41"/>
  <c r="R46" i="51"/>
  <c r="R67" i="51"/>
  <c r="M64" i="51"/>
  <c r="M65" i="51" s="1"/>
  <c r="AC64" i="41"/>
  <c r="AC66" i="41" s="1"/>
  <c r="W39" i="41"/>
  <c r="W43" i="41" s="1"/>
  <c r="AI38" i="41"/>
  <c r="AI45" i="41" s="1"/>
  <c r="AI64" i="41"/>
  <c r="AI66" i="41" s="1"/>
  <c r="AA48" i="43"/>
  <c r="AA63" i="43"/>
  <c r="Q63" i="47"/>
  <c r="Q42" i="47"/>
  <c r="T67" i="51"/>
  <c r="T46" i="51"/>
  <c r="S40" i="53"/>
  <c r="S61" i="53"/>
  <c r="N63" i="47"/>
  <c r="N42" i="47"/>
  <c r="J59" i="47"/>
  <c r="J44" i="47"/>
  <c r="AC37" i="41"/>
  <c r="AC39" i="41" s="1"/>
  <c r="AU38" i="41"/>
  <c r="AU45" i="41" s="1"/>
  <c r="AD36" i="41"/>
  <c r="M28" i="35"/>
  <c r="O28" i="35"/>
  <c r="I35" i="35" s="1"/>
  <c r="H20" i="33" s="1"/>
  <c r="L28" i="35"/>
  <c r="Y64" i="45"/>
  <c r="Y65" i="45" s="1"/>
  <c r="M19" i="41"/>
  <c r="M45" i="41" s="1"/>
  <c r="M17" i="41"/>
  <c r="M18" i="41" s="1"/>
  <c r="M20" i="41"/>
  <c r="M43" i="41" s="1"/>
  <c r="AO45" i="45"/>
  <c r="J48" i="43"/>
  <c r="J63" i="43"/>
  <c r="L60" i="46"/>
  <c r="L84" i="52"/>
  <c r="F19" i="8" s="1"/>
  <c r="D19" i="8" s="1"/>
  <c r="Q65" i="51"/>
  <c r="Q64" i="51"/>
  <c r="S42" i="53"/>
  <c r="S57" i="53"/>
  <c r="T20" i="41"/>
  <c r="T43" i="41" s="1"/>
  <c r="I64" i="43"/>
  <c r="I65" i="43"/>
  <c r="S48" i="43"/>
  <c r="S63" i="43"/>
  <c r="P46" i="43"/>
  <c r="P67" i="43"/>
  <c r="V44" i="47"/>
  <c r="V59" i="47"/>
  <c r="J42" i="53"/>
  <c r="J57" i="53"/>
  <c r="O63" i="47"/>
  <c r="O42" i="47"/>
  <c r="L49" i="50"/>
  <c r="Q64" i="43"/>
  <c r="Q65" i="43" s="1"/>
  <c r="R64" i="43"/>
  <c r="R65" i="43"/>
  <c r="U67" i="43"/>
  <c r="U46" i="43"/>
  <c r="AX17" i="41"/>
  <c r="AX18" i="41" s="1"/>
  <c r="AX19" i="41"/>
  <c r="AX20" i="41"/>
  <c r="J40" i="53"/>
  <c r="J61" i="53"/>
  <c r="N60" i="47"/>
  <c r="N61" i="47"/>
  <c r="V64" i="43"/>
  <c r="V65" i="43" s="1"/>
  <c r="J67" i="45"/>
  <c r="J46" i="45"/>
  <c r="L109" i="44"/>
  <c r="L49" i="52"/>
  <c r="AA64" i="51"/>
  <c r="AA65" i="51" s="1"/>
  <c r="AA67" i="43"/>
  <c r="AA46" i="43"/>
  <c r="AP64" i="45"/>
  <c r="AP65" i="45" s="1"/>
  <c r="AK66" i="45"/>
  <c r="AK68" i="45" s="1"/>
  <c r="AK38" i="45"/>
  <c r="AK39" i="45" s="1"/>
  <c r="AK41" i="45" s="1"/>
  <c r="AK45" i="45" s="1"/>
  <c r="AK40" i="45"/>
  <c r="AK47" i="45" s="1"/>
  <c r="L60" i="48"/>
  <c r="AX65" i="45"/>
  <c r="I60" i="47"/>
  <c r="I61" i="47" s="1"/>
  <c r="R46" i="43"/>
  <c r="T67" i="43"/>
  <c r="T46" i="43"/>
  <c r="AR40" i="45"/>
  <c r="AR66" i="45"/>
  <c r="AR68" i="45" s="1"/>
  <c r="AR41" i="45"/>
  <c r="L60" i="47"/>
  <c r="L61" i="47" s="1"/>
  <c r="S59" i="47"/>
  <c r="S44" i="47"/>
  <c r="AO20" i="41"/>
  <c r="AO43" i="41" s="1"/>
  <c r="K63" i="43"/>
  <c r="K48" i="43"/>
  <c r="H48" i="45"/>
  <c r="H63" i="45"/>
  <c r="J47" i="45"/>
  <c r="Q59" i="53"/>
  <c r="O42" i="53"/>
  <c r="O57" i="53"/>
  <c r="H64" i="41"/>
  <c r="Y46" i="51"/>
  <c r="Y67" i="51"/>
  <c r="AI64" i="45"/>
  <c r="AI65" i="45" s="1"/>
  <c r="Z44" i="47"/>
  <c r="Z59" i="47"/>
  <c r="AH60" i="41"/>
  <c r="AH62" i="41" s="1"/>
  <c r="AH63" i="41" s="1"/>
  <c r="I48" i="45"/>
  <c r="I63" i="45"/>
  <c r="M64" i="43"/>
  <c r="M65" i="43" s="1"/>
  <c r="O67" i="43"/>
  <c r="O46" i="43"/>
  <c r="U63" i="51"/>
  <c r="U48" i="51"/>
  <c r="AO48" i="45"/>
  <c r="AO63" i="45"/>
  <c r="AG46" i="45"/>
  <c r="AG67" i="45"/>
  <c r="S66" i="43"/>
  <c r="S68" i="43" s="1"/>
  <c r="S18" i="43"/>
  <c r="S19" i="43" s="1"/>
  <c r="S21" i="43"/>
  <c r="S45" i="43" s="1"/>
  <c r="AF48" i="45"/>
  <c r="AF63" i="45"/>
  <c r="T47" i="45"/>
  <c r="BE20" i="45"/>
  <c r="BE47" i="45" s="1"/>
  <c r="BE66" i="45"/>
  <c r="BE68" i="45" s="1"/>
  <c r="BE21" i="45"/>
  <c r="AQ46" i="45"/>
  <c r="AQ67" i="45"/>
  <c r="BA39" i="41"/>
  <c r="BA43" i="41" s="1"/>
  <c r="AO36" i="41"/>
  <c r="AS63" i="45"/>
  <c r="I63" i="47"/>
  <c r="I42" i="47"/>
  <c r="U60" i="47"/>
  <c r="N64" i="51"/>
  <c r="V57" i="53"/>
  <c r="V42" i="53"/>
  <c r="AD64" i="45"/>
  <c r="AD65" i="45" s="1"/>
  <c r="L69" i="46"/>
  <c r="F11" i="8" s="1"/>
  <c r="D11" i="8" s="1"/>
  <c r="T59" i="53"/>
  <c r="T58" i="53"/>
  <c r="Y48" i="43"/>
  <c r="Y63" i="43"/>
  <c r="P63" i="51"/>
  <c r="T48" i="51"/>
  <c r="T63" i="51"/>
  <c r="X59" i="47"/>
  <c r="X44" i="47"/>
  <c r="T63" i="43"/>
  <c r="V64" i="51"/>
  <c r="V65" i="51" s="1"/>
  <c r="Y41" i="53"/>
  <c r="L60" i="41"/>
  <c r="AL38" i="45"/>
  <c r="AL39" i="45" s="1"/>
  <c r="AL41" i="45" s="1"/>
  <c r="AL40" i="45"/>
  <c r="AL47" i="45" s="1"/>
  <c r="AL66" i="45"/>
  <c r="AL68" i="45" s="1"/>
  <c r="W59" i="53"/>
  <c r="AI45" i="45"/>
  <c r="Q39" i="53"/>
  <c r="X62" i="43"/>
  <c r="R20" i="41"/>
  <c r="H57" i="53"/>
  <c r="L65" i="51"/>
  <c r="S67" i="51"/>
  <c r="S46" i="51"/>
  <c r="BC18" i="45"/>
  <c r="BC19" i="45" s="1"/>
  <c r="BC21" i="45" s="1"/>
  <c r="BC45" i="45" s="1"/>
  <c r="BC66" i="45"/>
  <c r="BC68" i="45" s="1"/>
  <c r="BC20" i="45"/>
  <c r="BC47" i="45" s="1"/>
  <c r="AE20" i="45"/>
  <c r="AE47" i="45" s="1"/>
  <c r="AE66" i="45"/>
  <c r="AE68" i="45" s="1"/>
  <c r="AE18" i="45"/>
  <c r="AE19" i="45" s="1"/>
  <c r="AE21" i="45"/>
  <c r="AE45" i="45" s="1"/>
  <c r="AT65" i="45"/>
  <c r="AN20" i="41"/>
  <c r="AN43" i="41" s="1"/>
  <c r="U19" i="41"/>
  <c r="U45" i="41" s="1"/>
  <c r="U17" i="41"/>
  <c r="U18" i="41" s="1"/>
  <c r="U20" i="41" s="1"/>
  <c r="U43" i="41" s="1"/>
  <c r="BB41" i="45"/>
  <c r="BB45" i="45" s="1"/>
  <c r="BB40" i="45"/>
  <c r="BB38" i="45"/>
  <c r="BB39" i="45" s="1"/>
  <c r="BB66" i="45"/>
  <c r="BB68" i="45" s="1"/>
  <c r="P40" i="53"/>
  <c r="AQ63" i="45"/>
  <c r="U61" i="47"/>
  <c r="N20" i="41"/>
  <c r="N43" i="41" s="1"/>
  <c r="X65" i="51"/>
  <c r="O38" i="45"/>
  <c r="P66" i="43"/>
  <c r="P68" i="43" s="1"/>
  <c r="P20" i="43"/>
  <c r="P47" i="43" s="1"/>
  <c r="V66" i="45"/>
  <c r="V68" i="45" s="1"/>
  <c r="V21" i="45"/>
  <c r="V45" i="45" s="1"/>
  <c r="V20" i="45"/>
  <c r="V47" i="45" s="1"/>
  <c r="AC20" i="45"/>
  <c r="AC47" i="45" s="1"/>
  <c r="AC18" i="45"/>
  <c r="AC19" i="45" s="1"/>
  <c r="AC21" i="45" s="1"/>
  <c r="AC45" i="45" s="1"/>
  <c r="BA38" i="45"/>
  <c r="BA39" i="45" s="1"/>
  <c r="BA41" i="45"/>
  <c r="BA45" i="45" s="1"/>
  <c r="BA40" i="45"/>
  <c r="BA47" i="45" s="1"/>
  <c r="BA66" i="45"/>
  <c r="BA68" i="45" s="1"/>
  <c r="AF38" i="45"/>
  <c r="AF39" i="45" s="1"/>
  <c r="AF41" i="45" s="1"/>
  <c r="AF45" i="45" s="1"/>
  <c r="AF66" i="45"/>
  <c r="AF68" i="45" s="1"/>
  <c r="AB19" i="41"/>
  <c r="AB45" i="41" s="1"/>
  <c r="AC17" i="41"/>
  <c r="AC18" i="41" s="1"/>
  <c r="AC20" i="41" s="1"/>
  <c r="X20" i="41"/>
  <c r="X43" i="41" s="1"/>
  <c r="AZ45" i="45"/>
  <c r="AN21" i="45"/>
  <c r="AN45" i="45" s="1"/>
  <c r="AN20" i="45"/>
  <c r="AN47" i="45" s="1"/>
  <c r="AN18" i="45"/>
  <c r="AN19" i="45" s="1"/>
  <c r="AN66" i="45"/>
  <c r="AN68" i="45" s="1"/>
  <c r="N65" i="51"/>
  <c r="I59" i="53"/>
  <c r="AV67" i="45"/>
  <c r="AV46" i="45"/>
  <c r="W61" i="47"/>
  <c r="S65" i="45"/>
  <c r="X65" i="45"/>
  <c r="K38" i="43"/>
  <c r="J42" i="47"/>
  <c r="J63" i="47"/>
  <c r="AB17" i="41"/>
  <c r="AB18" i="41" s="1"/>
  <c r="AB20" i="41" s="1"/>
  <c r="AB43" i="41" s="1"/>
  <c r="AH63" i="45"/>
  <c r="T60" i="47"/>
  <c r="T61" i="47" s="1"/>
  <c r="Q41" i="43"/>
  <c r="Q45" i="43" s="1"/>
  <c r="Q66" i="43"/>
  <c r="Q68" i="43" s="1"/>
  <c r="Q38" i="43"/>
  <c r="Q39" i="43" s="1"/>
  <c r="AA34" i="47"/>
  <c r="AA36" i="47"/>
  <c r="AA62" i="47"/>
  <c r="AA64" i="47" s="1"/>
  <c r="V16" i="47"/>
  <c r="V17" i="47" s="1"/>
  <c r="G17" i="47" s="1"/>
  <c r="V62" i="47"/>
  <c r="Z62" i="43"/>
  <c r="Z64" i="43" s="1"/>
  <c r="Z65" i="43" s="1"/>
  <c r="AR18" i="45"/>
  <c r="AR19" i="45" s="1"/>
  <c r="AR21" i="45" s="1"/>
  <c r="AR20" i="45"/>
  <c r="P41" i="45"/>
  <c r="P40" i="45"/>
  <c r="G40" i="45" s="1"/>
  <c r="P38" i="45"/>
  <c r="P39" i="45" s="1"/>
  <c r="BB47" i="45"/>
  <c r="R66" i="45"/>
  <c r="R68" i="45" s="1"/>
  <c r="R18" i="45"/>
  <c r="R19" i="45" s="1"/>
  <c r="R21" i="45" s="1"/>
  <c r="R45" i="45" s="1"/>
  <c r="R20" i="45"/>
  <c r="R47" i="45" s="1"/>
  <c r="AM20" i="45"/>
  <c r="AM47" i="45" s="1"/>
  <c r="AM18" i="45"/>
  <c r="AM19" i="45" s="1"/>
  <c r="AM21" i="45" s="1"/>
  <c r="AM45" i="45" s="1"/>
  <c r="O18" i="45"/>
  <c r="O19" i="45" s="1"/>
  <c r="O21" i="45"/>
  <c r="D27" i="8"/>
  <c r="AU18" i="45"/>
  <c r="AU19" i="45" s="1"/>
  <c r="AU21" i="45" s="1"/>
  <c r="AU45" i="45" s="1"/>
  <c r="AL21" i="45"/>
  <c r="O20" i="45"/>
  <c r="O47" i="45" s="1"/>
  <c r="U62" i="43"/>
  <c r="U64" i="43" s="1"/>
  <c r="U65" i="43" s="1"/>
  <c r="P21" i="45"/>
  <c r="P45" i="45" s="1"/>
  <c r="P66" i="45"/>
  <c r="P20" i="45"/>
  <c r="P47" i="45" s="1"/>
  <c r="Y32" i="53"/>
  <c r="Y33" i="53" s="1"/>
  <c r="Y35" i="53" s="1"/>
  <c r="Y39" i="53" s="1"/>
  <c r="Y60" i="53"/>
  <c r="Y62" i="53" s="1"/>
  <c r="G62" i="53" s="1"/>
  <c r="J8" i="39" s="1"/>
  <c r="Y34" i="53"/>
  <c r="G34" i="53" s="1"/>
  <c r="R32" i="53"/>
  <c r="R33" i="53" s="1"/>
  <c r="R35" i="53"/>
  <c r="R39" i="53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BC60" i="41"/>
  <c r="K66" i="43"/>
  <c r="K68" i="43" s="1"/>
  <c r="AJ20" i="45"/>
  <c r="AJ47" i="45" s="1"/>
  <c r="AJ66" i="45"/>
  <c r="AJ68" i="45" s="1"/>
  <c r="AJ21" i="45"/>
  <c r="AJ45" i="45" s="1"/>
  <c r="X66" i="45"/>
  <c r="X68" i="45" s="1"/>
  <c r="X18" i="45"/>
  <c r="X19" i="45" s="1"/>
  <c r="X21" i="45" s="1"/>
  <c r="X45" i="45" s="1"/>
  <c r="Z41" i="45"/>
  <c r="Z40" i="45"/>
  <c r="AT60" i="41"/>
  <c r="AT62" i="41" s="1"/>
  <c r="AT63" i="41" s="1"/>
  <c r="S62" i="43"/>
  <c r="L18" i="45"/>
  <c r="L19" i="45" s="1"/>
  <c r="L21" i="45" s="1"/>
  <c r="L45" i="45" s="1"/>
  <c r="L20" i="45"/>
  <c r="W18" i="45"/>
  <c r="W19" i="45" s="1"/>
  <c r="W21" i="45"/>
  <c r="W45" i="45" s="1"/>
  <c r="W20" i="45"/>
  <c r="W47" i="4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BA60" i="41"/>
  <c r="BA62" i="41" s="1"/>
  <c r="BA63" i="41" s="1"/>
  <c r="T60" i="41"/>
  <c r="AA20" i="45"/>
  <c r="AA47" i="45" s="1"/>
  <c r="AA18" i="45"/>
  <c r="AA19" i="45" s="1"/>
  <c r="AA21" i="45" s="1"/>
  <c r="AA45" i="45" s="1"/>
  <c r="AT18" i="45"/>
  <c r="AT19" i="45" s="1"/>
  <c r="AT21" i="45"/>
  <c r="AT45" i="45" s="1"/>
  <c r="AH18" i="45"/>
  <c r="AH19" i="45" s="1"/>
  <c r="AH21" i="45"/>
  <c r="AH45" i="45" s="1"/>
  <c r="Z62" i="51"/>
  <c r="Z64" i="51" s="1"/>
  <c r="Z65" i="51" s="1"/>
  <c r="AW47" i="45"/>
  <c r="AK60" i="41"/>
  <c r="AK62" i="41" s="1"/>
  <c r="AK63" i="41" s="1"/>
  <c r="Z20" i="45"/>
  <c r="Z47" i="45" s="1"/>
  <c r="Z18" i="45"/>
  <c r="Z19" i="45" s="1"/>
  <c r="Z21" i="45" s="1"/>
  <c r="AG20" i="45"/>
  <c r="AG47" i="45" s="1"/>
  <c r="U20" i="45"/>
  <c r="U47" i="45" s="1"/>
  <c r="AZ61" i="45"/>
  <c r="AZ62" i="45" s="1"/>
  <c r="AZ64" i="45" s="1"/>
  <c r="AZ65" i="45" s="1"/>
  <c r="Y56" i="53"/>
  <c r="AM61" i="45"/>
  <c r="AM62" i="45" s="1"/>
  <c r="X35" i="53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L15" i="58"/>
  <c r="AA61" i="45"/>
  <c r="AA62" i="4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K15" i="58"/>
  <c r="S21" i="45"/>
  <c r="S45" i="45" s="1"/>
  <c r="AD41" i="45"/>
  <c r="AD45" i="45" s="1"/>
  <c r="R41" i="45"/>
  <c r="P37" i="47"/>
  <c r="P41" i="47" s="1"/>
  <c r="Z37" i="47"/>
  <c r="Z41" i="47" s="1"/>
  <c r="L37" i="47"/>
  <c r="L41" i="47" s="1"/>
  <c r="AA15" i="53"/>
  <c r="K32" i="53"/>
  <c r="O4" i="4"/>
  <c r="AL60" i="35"/>
  <c r="AL61" i="35" s="1"/>
  <c r="AL62" i="35" s="1"/>
  <c r="AL63" i="35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02" i="35"/>
  <c r="AL103" i="35" s="1"/>
  <c r="AL104" i="35" s="1"/>
  <c r="AL147" i="35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BE41" i="45"/>
  <c r="N21" i="45"/>
  <c r="N45" i="45" s="1"/>
  <c r="AX41" i="45"/>
  <c r="AX45" i="45" s="1"/>
  <c r="H14" i="8"/>
  <c r="H20" i="8" s="1"/>
  <c r="G37" i="33" s="1"/>
  <c r="N26" i="58"/>
  <c r="AL144" i="35"/>
  <c r="AL145" i="35" s="1"/>
  <c r="AL146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21" i="35"/>
  <c r="AH41" i="45"/>
  <c r="X19" i="35"/>
  <c r="X20" i="35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V7" i="35"/>
  <c r="I36" i="35" s="1"/>
  <c r="L20" i="33" s="1"/>
  <c r="L5" i="63"/>
  <c r="L15" i="63" s="1"/>
  <c r="L40" i="63" s="1"/>
  <c r="K15" i="63"/>
  <c r="G14" i="8"/>
  <c r="L28" i="63"/>
  <c r="L29" i="63" s="1"/>
  <c r="F18" i="8" s="1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G27" i="75"/>
  <c r="F12" i="36" s="1"/>
  <c r="G43" i="75"/>
  <c r="K5" i="39" s="1"/>
  <c r="K49" i="74"/>
  <c r="L9" i="74"/>
  <c r="L49" i="74" s="1"/>
  <c r="D12" i="36"/>
  <c r="D32" i="36" s="1"/>
  <c r="G20" i="75"/>
  <c r="K57" i="74"/>
  <c r="K69" i="74"/>
  <c r="L67" i="74"/>
  <c r="L69" i="74" s="1"/>
  <c r="M448" i="37"/>
  <c r="N448" i="37" s="1"/>
  <c r="U32" i="78"/>
  <c r="I40" i="75"/>
  <c r="I42" i="75" s="1"/>
  <c r="G42" i="75" s="1"/>
  <c r="K4" i="39" s="1"/>
  <c r="M41" i="75"/>
  <c r="G41" i="75" s="1"/>
  <c r="K6" i="39" s="1"/>
  <c r="G26" i="75"/>
  <c r="C12" i="36" s="1"/>
  <c r="C32" i="36" s="1"/>
  <c r="N446" i="37"/>
  <c r="L5" i="66"/>
  <c r="K28" i="63"/>
  <c r="E35" i="78"/>
  <c r="F33" i="78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AC30" i="78"/>
  <c r="AC32" i="78" s="1"/>
  <c r="AX46" i="45" l="1"/>
  <c r="AX67" i="45"/>
  <c r="R46" i="45"/>
  <c r="R67" i="45"/>
  <c r="AY65" i="41"/>
  <c r="AY44" i="41"/>
  <c r="BC46" i="45"/>
  <c r="BC67" i="45"/>
  <c r="AD46" i="45"/>
  <c r="AD67" i="45"/>
  <c r="BD65" i="41"/>
  <c r="BD44" i="41"/>
  <c r="L67" i="45"/>
  <c r="L46" i="45"/>
  <c r="AK46" i="45"/>
  <c r="AK67" i="45"/>
  <c r="AA46" i="45"/>
  <c r="AA67" i="45"/>
  <c r="AU46" i="45"/>
  <c r="AU67" i="45"/>
  <c r="R61" i="53"/>
  <c r="R40" i="53"/>
  <c r="BA46" i="45"/>
  <c r="BA67" i="45"/>
  <c r="AQ44" i="41"/>
  <c r="AQ65" i="41"/>
  <c r="AB65" i="41"/>
  <c r="AB44" i="41"/>
  <c r="AW46" i="45"/>
  <c r="AW67" i="45"/>
  <c r="X67" i="45"/>
  <c r="X46" i="45"/>
  <c r="AC67" i="45"/>
  <c r="AC46" i="45"/>
  <c r="AA65" i="41"/>
  <c r="AA44" i="41"/>
  <c r="AA47" i="41"/>
  <c r="Z47" i="41"/>
  <c r="Z44" i="41"/>
  <c r="Z65" i="41"/>
  <c r="Z63" i="45"/>
  <c r="Z48" i="45"/>
  <c r="V64" i="47"/>
  <c r="G64" i="47" s="1"/>
  <c r="G8" i="39" s="1"/>
  <c r="G62" i="47"/>
  <c r="G9" i="39" s="1"/>
  <c r="O58" i="53"/>
  <c r="O59" i="53"/>
  <c r="N65" i="41"/>
  <c r="N47" i="41"/>
  <c r="N44" i="41"/>
  <c r="Y64" i="43"/>
  <c r="Y65" i="43" s="1"/>
  <c r="P42" i="47"/>
  <c r="P63" i="47"/>
  <c r="P45" i="47"/>
  <c r="BB48" i="45"/>
  <c r="BB63" i="45"/>
  <c r="AE48" i="45"/>
  <c r="AE63" i="45"/>
  <c r="D46" i="43"/>
  <c r="D46" i="45"/>
  <c r="BB49" i="45" s="1"/>
  <c r="D40" i="53"/>
  <c r="D46" i="51"/>
  <c r="D26" i="49"/>
  <c r="D42" i="47"/>
  <c r="D44" i="41"/>
  <c r="AQ47" i="41" s="1"/>
  <c r="U63" i="45"/>
  <c r="U48" i="45"/>
  <c r="W48" i="45"/>
  <c r="W63" i="45"/>
  <c r="M466" i="37"/>
  <c r="N466" i="37"/>
  <c r="L79" i="74" s="1"/>
  <c r="K79" i="74" s="1"/>
  <c r="K47" i="8" s="1"/>
  <c r="K36" i="8"/>
  <c r="Z45" i="45"/>
  <c r="P48" i="45"/>
  <c r="P63" i="45"/>
  <c r="AM48" i="45"/>
  <c r="AM63" i="45"/>
  <c r="O39" i="45"/>
  <c r="G38" i="45"/>
  <c r="AN44" i="41"/>
  <c r="AN65" i="41"/>
  <c r="G60" i="53"/>
  <c r="J9" i="39" s="1"/>
  <c r="AF64" i="45"/>
  <c r="AF65" i="45" s="1"/>
  <c r="G64" i="41"/>
  <c r="D9" i="39" s="1"/>
  <c r="H66" i="41"/>
  <c r="G66" i="41" s="1"/>
  <c r="D8" i="39" s="1"/>
  <c r="S60" i="47"/>
  <c r="S61" i="47" s="1"/>
  <c r="V60" i="47"/>
  <c r="V61" i="47" s="1"/>
  <c r="D48" i="51"/>
  <c r="D44" i="47"/>
  <c r="Z45" i="47" s="1"/>
  <c r="D42" i="53"/>
  <c r="D48" i="45"/>
  <c r="AJ49" i="45" s="1"/>
  <c r="D48" i="43"/>
  <c r="Q49" i="43" s="1"/>
  <c r="D24" i="49"/>
  <c r="G27" i="49" s="1"/>
  <c r="F9" i="36" s="1"/>
  <c r="D46" i="41"/>
  <c r="I65" i="51"/>
  <c r="G16" i="47"/>
  <c r="BB46" i="41"/>
  <c r="BB61" i="41"/>
  <c r="G18" i="45"/>
  <c r="AZ62" i="41"/>
  <c r="AZ63" i="41"/>
  <c r="R63" i="45"/>
  <c r="R48" i="45"/>
  <c r="Y57" i="53"/>
  <c r="Y42" i="53"/>
  <c r="G41" i="53"/>
  <c r="C11" i="36" s="1"/>
  <c r="C31" i="36" s="1"/>
  <c r="G19" i="45"/>
  <c r="H40" i="53"/>
  <c r="H61" i="53"/>
  <c r="AP7" i="35"/>
  <c r="M7" i="39" s="1"/>
  <c r="V19" i="47"/>
  <c r="R43" i="41"/>
  <c r="AS64" i="45"/>
  <c r="AS65" i="45" s="1"/>
  <c r="I64" i="45"/>
  <c r="I65" i="45"/>
  <c r="J65" i="43"/>
  <c r="J64" i="43"/>
  <c r="AU61" i="41"/>
  <c r="AU46" i="41"/>
  <c r="AA64" i="43"/>
  <c r="AA65" i="43" s="1"/>
  <c r="AO61" i="41"/>
  <c r="AO46" i="41"/>
  <c r="N58" i="53"/>
  <c r="N59" i="53" s="1"/>
  <c r="G11" i="43"/>
  <c r="H20" i="43"/>
  <c r="H18" i="43"/>
  <c r="H66" i="43"/>
  <c r="AY45" i="41"/>
  <c r="AE62" i="41"/>
  <c r="AE63" i="41" s="1"/>
  <c r="H45" i="45"/>
  <c r="G21" i="45"/>
  <c r="G46" i="45" s="1"/>
  <c r="P68" i="45"/>
  <c r="G68" i="45" s="1"/>
  <c r="F8" i="39" s="1"/>
  <c r="G66" i="45"/>
  <c r="F9" i="39" s="1"/>
  <c r="X64" i="43"/>
  <c r="X65" i="43"/>
  <c r="AM47" i="41"/>
  <c r="AM44" i="41"/>
  <c r="AM65" i="41"/>
  <c r="L42" i="47"/>
  <c r="L63" i="47"/>
  <c r="L45" i="47"/>
  <c r="AW48" i="45"/>
  <c r="AW63" i="45"/>
  <c r="Z63" i="47"/>
  <c r="Z42" i="47"/>
  <c r="AO7" i="35"/>
  <c r="O63" i="45"/>
  <c r="O48" i="45"/>
  <c r="AN48" i="45"/>
  <c r="AN63" i="45"/>
  <c r="AQ64" i="45"/>
  <c r="AQ65" i="45"/>
  <c r="S64" i="43"/>
  <c r="S65" i="43" s="1"/>
  <c r="AG61" i="41"/>
  <c r="AG46" i="41"/>
  <c r="Q46" i="41"/>
  <c r="Q61" i="41"/>
  <c r="N46" i="41"/>
  <c r="N61" i="41"/>
  <c r="J65" i="41"/>
  <c r="J44" i="41"/>
  <c r="J47" i="41"/>
  <c r="H42" i="47"/>
  <c r="H63" i="47"/>
  <c r="H45" i="47"/>
  <c r="W62" i="41"/>
  <c r="W63" i="41" s="1"/>
  <c r="V63" i="41"/>
  <c r="V62" i="41"/>
  <c r="BA63" i="45"/>
  <c r="BA48" i="45"/>
  <c r="D7" i="8"/>
  <c r="N3" i="35"/>
  <c r="AL45" i="45"/>
  <c r="AO46" i="45"/>
  <c r="AO67" i="45"/>
  <c r="N270" i="37"/>
  <c r="L139" i="44" s="1"/>
  <c r="K139" i="44" s="1"/>
  <c r="F47" i="8" s="1"/>
  <c r="AM61" i="41"/>
  <c r="AM46" i="41"/>
  <c r="X39" i="53"/>
  <c r="H45" i="51"/>
  <c r="G21" i="51"/>
  <c r="G46" i="51" s="1"/>
  <c r="Y62" i="41"/>
  <c r="Y63" i="41" s="1"/>
  <c r="M467" i="37"/>
  <c r="L47" i="45"/>
  <c r="G20" i="45"/>
  <c r="G48" i="45" s="1"/>
  <c r="N67" i="45"/>
  <c r="N46" i="45"/>
  <c r="AS7" i="35"/>
  <c r="Z60" i="47"/>
  <c r="Z61" i="47"/>
  <c r="BC61" i="41"/>
  <c r="BC46" i="41"/>
  <c r="L44" i="41"/>
  <c r="L65" i="41"/>
  <c r="AR7" i="35"/>
  <c r="X44" i="41"/>
  <c r="X65" i="41"/>
  <c r="X47" i="41"/>
  <c r="W65" i="41"/>
  <c r="W44" i="41"/>
  <c r="W47" i="41"/>
  <c r="AL44" i="41"/>
  <c r="AL65" i="41"/>
  <c r="AL47" i="41"/>
  <c r="G38" i="41"/>
  <c r="AA62" i="41"/>
  <c r="AA63" i="41"/>
  <c r="T62" i="41"/>
  <c r="T63" i="41" s="1"/>
  <c r="N114" i="37"/>
  <c r="AJ63" i="45"/>
  <c r="AJ48" i="45"/>
  <c r="AH64" i="45"/>
  <c r="AH65" i="45" s="1"/>
  <c r="J12" i="36"/>
  <c r="G12" i="36"/>
  <c r="L26" i="58"/>
  <c r="F14" i="8"/>
  <c r="AE46" i="45"/>
  <c r="AE67" i="45"/>
  <c r="S46" i="43"/>
  <c r="S67" i="43"/>
  <c r="AD61" i="41"/>
  <c r="AD46" i="41"/>
  <c r="Q61" i="53"/>
  <c r="Q40" i="53"/>
  <c r="BA44" i="41"/>
  <c r="BA65" i="41"/>
  <c r="BA47" i="41"/>
  <c r="G37" i="41"/>
  <c r="K39" i="41"/>
  <c r="BC48" i="45"/>
  <c r="BC63" i="45"/>
  <c r="M44" i="41"/>
  <c r="M47" i="41"/>
  <c r="M65" i="41"/>
  <c r="AI46" i="41"/>
  <c r="AI61" i="41"/>
  <c r="J61" i="41"/>
  <c r="J46" i="41"/>
  <c r="G20" i="8"/>
  <c r="N37" i="33" s="1"/>
  <c r="F27" i="8"/>
  <c r="AA35" i="47"/>
  <c r="G34" i="47"/>
  <c r="V48" i="45"/>
  <c r="V63" i="45"/>
  <c r="AO64" i="45"/>
  <c r="AO65" i="45"/>
  <c r="K29" i="63"/>
  <c r="Q3" i="35"/>
  <c r="L57" i="74"/>
  <c r="L60" i="74" s="1"/>
  <c r="F9" i="8" s="1"/>
  <c r="D9" i="8" s="1"/>
  <c r="K60" i="74"/>
  <c r="K40" i="63"/>
  <c r="O3" i="35"/>
  <c r="S46" i="45"/>
  <c r="S67" i="45"/>
  <c r="AC43" i="41"/>
  <c r="V67" i="45"/>
  <c r="V46" i="45"/>
  <c r="X60" i="47"/>
  <c r="X61" i="47" s="1"/>
  <c r="BE45" i="45"/>
  <c r="T65" i="41"/>
  <c r="T47" i="41"/>
  <c r="T44" i="41"/>
  <c r="M46" i="41"/>
  <c r="M61" i="41"/>
  <c r="L46" i="8"/>
  <c r="H63" i="41"/>
  <c r="BD46" i="41"/>
  <c r="BD61" i="41"/>
  <c r="G17" i="41"/>
  <c r="AS62" i="41"/>
  <c r="AS63" i="41" s="1"/>
  <c r="S44" i="41"/>
  <c r="S47" i="41"/>
  <c r="S65" i="41"/>
  <c r="AK65" i="41"/>
  <c r="AK44" i="41"/>
  <c r="AK47" i="41"/>
  <c r="L45" i="41"/>
  <c r="G45" i="41" s="1"/>
  <c r="C5" i="36" s="1"/>
  <c r="G19" i="41"/>
  <c r="G46" i="41" s="1"/>
  <c r="AN7" i="35"/>
  <c r="M4" i="39" s="1"/>
  <c r="H64" i="45"/>
  <c r="H65" i="45"/>
  <c r="AQ7" i="35"/>
  <c r="M8" i="39" s="1"/>
  <c r="AB61" i="41"/>
  <c r="AB46" i="41"/>
  <c r="BB46" i="45"/>
  <c r="BB67" i="45"/>
  <c r="AL48" i="45"/>
  <c r="AL63" i="45"/>
  <c r="T64" i="51"/>
  <c r="T65" i="51" s="1"/>
  <c r="K64" i="43"/>
  <c r="K65" i="43"/>
  <c r="AX43" i="41"/>
  <c r="S59" i="53"/>
  <c r="S58" i="53"/>
  <c r="BC65" i="41"/>
  <c r="BC47" i="41"/>
  <c r="BC44" i="41"/>
  <c r="AF46" i="41"/>
  <c r="AF61" i="41"/>
  <c r="G18" i="41"/>
  <c r="H20" i="41"/>
  <c r="P62" i="41"/>
  <c r="P63" i="41"/>
  <c r="S62" i="41"/>
  <c r="S63" i="41"/>
  <c r="Z46" i="41"/>
  <c r="Z61" i="41"/>
  <c r="AA16" i="53"/>
  <c r="G15" i="53"/>
  <c r="AA63" i="45"/>
  <c r="AA48" i="45"/>
  <c r="P46" i="45"/>
  <c r="P67" i="45"/>
  <c r="P49" i="45"/>
  <c r="G57" i="53"/>
  <c r="J6" i="39" s="1"/>
  <c r="H58" i="53"/>
  <c r="K39" i="43"/>
  <c r="G38" i="43"/>
  <c r="AN67" i="45"/>
  <c r="AN46" i="45"/>
  <c r="J63" i="45"/>
  <c r="J48" i="45"/>
  <c r="G33" i="78"/>
  <c r="F35" i="78"/>
  <c r="AZ67" i="45"/>
  <c r="AZ46" i="45"/>
  <c r="L10" i="66"/>
  <c r="L21" i="66" s="1"/>
  <c r="M5" i="66"/>
  <c r="M10" i="66" s="1"/>
  <c r="P3" i="35"/>
  <c r="K26" i="58"/>
  <c r="AR47" i="45"/>
  <c r="G47" i="45" s="1"/>
  <c r="C7" i="36" s="1"/>
  <c r="C27" i="36" s="1"/>
  <c r="Q67" i="43"/>
  <c r="Q46" i="43"/>
  <c r="P48" i="43"/>
  <c r="P63" i="43"/>
  <c r="U44" i="41"/>
  <c r="U65" i="41"/>
  <c r="U47" i="41"/>
  <c r="V58" i="53"/>
  <c r="V59" i="53"/>
  <c r="BE63" i="45"/>
  <c r="BE48" i="45"/>
  <c r="U64" i="51"/>
  <c r="U65" i="51" s="1"/>
  <c r="AO65" i="41"/>
  <c r="AO44" i="41"/>
  <c r="AO47" i="41"/>
  <c r="AX45" i="41"/>
  <c r="J58" i="53"/>
  <c r="J59" i="53"/>
  <c r="AF47" i="41"/>
  <c r="AF65" i="41"/>
  <c r="AF44" i="41"/>
  <c r="AL46" i="41"/>
  <c r="AL61" i="41"/>
  <c r="K79" i="46"/>
  <c r="G47" i="8" s="1"/>
  <c r="BE62" i="41"/>
  <c r="BE63" i="41"/>
  <c r="D18" i="8"/>
  <c r="AA43" i="47"/>
  <c r="G36" i="47"/>
  <c r="AC48" i="45"/>
  <c r="AC63" i="45"/>
  <c r="AI67" i="45"/>
  <c r="AI46" i="45"/>
  <c r="AI49" i="45"/>
  <c r="T65" i="43"/>
  <c r="T64" i="43"/>
  <c r="J60" i="47"/>
  <c r="J61" i="47" s="1"/>
  <c r="AH67" i="45"/>
  <c r="AH46" i="45"/>
  <c r="K33" i="53"/>
  <c r="G32" i="53"/>
  <c r="AG63" i="45"/>
  <c r="AG48" i="45"/>
  <c r="AT46" i="45"/>
  <c r="AT67" i="45"/>
  <c r="W67" i="45"/>
  <c r="W46" i="45"/>
  <c r="AJ46" i="45"/>
  <c r="AJ67" i="45"/>
  <c r="Y61" i="53"/>
  <c r="Y40" i="53"/>
  <c r="Y43" i="53"/>
  <c r="AM46" i="45"/>
  <c r="AM67" i="45"/>
  <c r="AR45" i="45"/>
  <c r="AF46" i="45"/>
  <c r="AF67" i="45"/>
  <c r="U61" i="41"/>
  <c r="U46" i="41"/>
  <c r="P64" i="51"/>
  <c r="G64" i="51" s="1"/>
  <c r="I4" i="39" s="1"/>
  <c r="G63" i="51"/>
  <c r="I6" i="39" s="1"/>
  <c r="T48" i="45"/>
  <c r="T63" i="45"/>
  <c r="AK48" i="45"/>
  <c r="AK63" i="45"/>
  <c r="AN62" i="41"/>
  <c r="AN63" i="41" s="1"/>
  <c r="M64" i="45"/>
  <c r="M65" i="45"/>
  <c r="L96" i="38"/>
  <c r="F16" i="8" s="1"/>
  <c r="D16" i="8" s="1"/>
  <c r="AJ62" i="41"/>
  <c r="AJ63" i="41"/>
  <c r="C25" i="36" l="1"/>
  <c r="W43" i="53"/>
  <c r="M43" i="53"/>
  <c r="I43" i="53"/>
  <c r="V43" i="53"/>
  <c r="O43" i="53"/>
  <c r="N43" i="53"/>
  <c r="U43" i="53"/>
  <c r="J43" i="53"/>
  <c r="T43" i="53"/>
  <c r="P43" i="53"/>
  <c r="Z43" i="53"/>
  <c r="S43" i="53"/>
  <c r="L43" i="53"/>
  <c r="H33" i="78"/>
  <c r="G35" i="78"/>
  <c r="P65" i="51"/>
  <c r="G33" i="53"/>
  <c r="K35" i="53"/>
  <c r="T64" i="45"/>
  <c r="T65" i="45" s="1"/>
  <c r="AT49" i="45"/>
  <c r="P64" i="43"/>
  <c r="P65" i="43" s="1"/>
  <c r="H59" i="53"/>
  <c r="AX47" i="41"/>
  <c r="AX44" i="41"/>
  <c r="AX65" i="41"/>
  <c r="G35" i="47"/>
  <c r="AA37" i="47"/>
  <c r="BC64" i="45"/>
  <c r="BC65" i="45" s="1"/>
  <c r="S49" i="43"/>
  <c r="BC62" i="41"/>
  <c r="BC63" i="41"/>
  <c r="AO49" i="45"/>
  <c r="AG62" i="41"/>
  <c r="AG63" i="41" s="1"/>
  <c r="Y58" i="53"/>
  <c r="Y59" i="53" s="1"/>
  <c r="J9" i="36"/>
  <c r="G9" i="36"/>
  <c r="Z67" i="45"/>
  <c r="Z46" i="45"/>
  <c r="Z49" i="45"/>
  <c r="L49" i="51"/>
  <c r="V49" i="51"/>
  <c r="T49" i="51"/>
  <c r="R49" i="51"/>
  <c r="Z49" i="51"/>
  <c r="Q49" i="51"/>
  <c r="M49" i="51"/>
  <c r="X49" i="51"/>
  <c r="I49" i="51"/>
  <c r="AA49" i="51"/>
  <c r="W49" i="51"/>
  <c r="N49" i="51"/>
  <c r="P49" i="51"/>
  <c r="S49" i="51"/>
  <c r="Y49" i="51"/>
  <c r="U49" i="51"/>
  <c r="O49" i="51"/>
  <c r="J49" i="51"/>
  <c r="K49" i="51"/>
  <c r="AW49" i="45"/>
  <c r="R43" i="53"/>
  <c r="L49" i="45"/>
  <c r="AW64" i="45"/>
  <c r="AW65" i="45"/>
  <c r="H46" i="51"/>
  <c r="H67" i="51"/>
  <c r="G67" i="51" s="1"/>
  <c r="I7" i="39" s="1"/>
  <c r="H49" i="51"/>
  <c r="G45" i="51"/>
  <c r="D10" i="36" s="1"/>
  <c r="D30" i="36" s="1"/>
  <c r="H43" i="41"/>
  <c r="G20" i="41"/>
  <c r="G44" i="41" s="1"/>
  <c r="BE67" i="45"/>
  <c r="BE46" i="45"/>
  <c r="BE49" i="45"/>
  <c r="K40" i="8"/>
  <c r="L40" i="8" s="1"/>
  <c r="AE49" i="45"/>
  <c r="H67" i="45"/>
  <c r="H46" i="45"/>
  <c r="H49" i="45"/>
  <c r="AO62" i="41"/>
  <c r="AO63" i="41" s="1"/>
  <c r="V41" i="47"/>
  <c r="G19" i="47"/>
  <c r="G42" i="47" s="1"/>
  <c r="L49" i="43"/>
  <c r="I49" i="43"/>
  <c r="J49" i="43"/>
  <c r="AA49" i="43"/>
  <c r="U49" i="43"/>
  <c r="Z49" i="43"/>
  <c r="O49" i="43"/>
  <c r="V49" i="43"/>
  <c r="P49" i="43"/>
  <c r="T49" i="43"/>
  <c r="N49" i="43"/>
  <c r="X49" i="43"/>
  <c r="R49" i="43"/>
  <c r="M49" i="43"/>
  <c r="W49" i="43"/>
  <c r="Y49" i="43"/>
  <c r="AU49" i="45"/>
  <c r="BD47" i="41"/>
  <c r="AY47" i="41"/>
  <c r="AL46" i="45"/>
  <c r="AL67" i="45"/>
  <c r="AL49" i="45"/>
  <c r="R64" i="45"/>
  <c r="R65" i="45"/>
  <c r="X11" i="52"/>
  <c r="Y11" i="52" s="1"/>
  <c r="X25" i="52"/>
  <c r="Y25" i="52" s="1"/>
  <c r="X8" i="74"/>
  <c r="X13" i="52"/>
  <c r="Y13" i="52" s="1"/>
  <c r="X27" i="52"/>
  <c r="Y27" i="52" s="1"/>
  <c r="X27" i="48"/>
  <c r="Y27" i="48" s="1"/>
  <c r="X29" i="46"/>
  <c r="Y29" i="46" s="1"/>
  <c r="X31" i="48"/>
  <c r="Y31" i="48" s="1"/>
  <c r="X93" i="44"/>
  <c r="Y93" i="44" s="1"/>
  <c r="X96" i="40"/>
  <c r="Y96" i="40" s="1"/>
  <c r="X13" i="44"/>
  <c r="Y13" i="44" s="1"/>
  <c r="X11" i="42"/>
  <c r="Y11" i="42" s="1"/>
  <c r="X22" i="48"/>
  <c r="Y22" i="48" s="1"/>
  <c r="X38" i="40"/>
  <c r="Y38" i="40" s="1"/>
  <c r="X52" i="40"/>
  <c r="Y52" i="40" s="1"/>
  <c r="X95" i="40"/>
  <c r="Y95" i="40" s="1"/>
  <c r="X13" i="48"/>
  <c r="Y13" i="48" s="1"/>
  <c r="X44" i="40"/>
  <c r="Y44" i="40" s="1"/>
  <c r="X18" i="52"/>
  <c r="Y18" i="52" s="1"/>
  <c r="X33" i="52"/>
  <c r="Y33" i="52" s="1"/>
  <c r="X94" i="44"/>
  <c r="Y94" i="44" s="1"/>
  <c r="X40" i="42"/>
  <c r="Y40" i="42" s="1"/>
  <c r="X51" i="40"/>
  <c r="Y51" i="40" s="1"/>
  <c r="X16" i="74"/>
  <c r="Y16" i="74" s="1"/>
  <c r="X31" i="74"/>
  <c r="Y31" i="74" s="1"/>
  <c r="X23" i="74"/>
  <c r="Y23" i="74" s="1"/>
  <c r="X35" i="74"/>
  <c r="Y35" i="74" s="1"/>
  <c r="X47" i="74"/>
  <c r="Y47" i="74" s="1"/>
  <c r="X41" i="52"/>
  <c r="Y41" i="52" s="1"/>
  <c r="X19" i="52"/>
  <c r="Y19" i="52" s="1"/>
  <c r="X46" i="52"/>
  <c r="Y46" i="52" s="1"/>
  <c r="X37" i="46"/>
  <c r="Y37" i="46" s="1"/>
  <c r="X68" i="40"/>
  <c r="Y68" i="40" s="1"/>
  <c r="X33" i="48"/>
  <c r="Y33" i="48" s="1"/>
  <c r="X12" i="40"/>
  <c r="Y12" i="40" s="1"/>
  <c r="X24" i="40"/>
  <c r="Y24" i="40" s="1"/>
  <c r="X25" i="46"/>
  <c r="Y25" i="46" s="1"/>
  <c r="X31" i="50"/>
  <c r="Y31" i="50" s="1"/>
  <c r="X43" i="50"/>
  <c r="Y43" i="50" s="1"/>
  <c r="X16" i="50"/>
  <c r="Y16" i="50" s="1"/>
  <c r="X24" i="50"/>
  <c r="Y24" i="50" s="1"/>
  <c r="X36" i="50"/>
  <c r="Y36" i="50" s="1"/>
  <c r="X26" i="44"/>
  <c r="Y26" i="44" s="1"/>
  <c r="X81" i="40"/>
  <c r="Y81" i="40" s="1"/>
  <c r="X20" i="46"/>
  <c r="Y20" i="46" s="1"/>
  <c r="X37" i="40"/>
  <c r="Y37" i="40" s="1"/>
  <c r="X31" i="42"/>
  <c r="Y31" i="42" s="1"/>
  <c r="X42" i="48"/>
  <c r="Y42" i="48" s="1"/>
  <c r="X43" i="46"/>
  <c r="Y43" i="46" s="1"/>
  <c r="X16" i="44"/>
  <c r="Y16" i="44" s="1"/>
  <c r="X16" i="42"/>
  <c r="Y16" i="42" s="1"/>
  <c r="X76" i="40"/>
  <c r="Y76" i="40" s="1"/>
  <c r="X76" i="44"/>
  <c r="Y76" i="44" s="1"/>
  <c r="X99" i="40"/>
  <c r="Y99" i="40" s="1"/>
  <c r="X61" i="40"/>
  <c r="Y61" i="40" s="1"/>
  <c r="X48" i="48"/>
  <c r="Y48" i="48" s="1"/>
  <c r="X83" i="40"/>
  <c r="Y83" i="40" s="1"/>
  <c r="X10" i="40"/>
  <c r="Y10" i="40" s="1"/>
  <c r="X15" i="46"/>
  <c r="Y15" i="46" s="1"/>
  <c r="X9" i="74"/>
  <c r="Y9" i="74" s="1"/>
  <c r="X17" i="74"/>
  <c r="Y17" i="74" s="1"/>
  <c r="X25" i="74"/>
  <c r="Y25" i="74" s="1"/>
  <c r="X37" i="74"/>
  <c r="Y37" i="74" s="1"/>
  <c r="X43" i="52"/>
  <c r="Y43" i="52" s="1"/>
  <c r="X22" i="52"/>
  <c r="Y22" i="52" s="1"/>
  <c r="X101" i="44"/>
  <c r="Y101" i="44" s="1"/>
  <c r="X48" i="42"/>
  <c r="Y48" i="42" s="1"/>
  <c r="X27" i="46"/>
  <c r="Y27" i="46" s="1"/>
  <c r="X47" i="40"/>
  <c r="Y47" i="40" s="1"/>
  <c r="X61" i="44"/>
  <c r="Y61" i="44" s="1"/>
  <c r="X56" i="44"/>
  <c r="Y56" i="44" s="1"/>
  <c r="X80" i="40"/>
  <c r="Y80" i="40" s="1"/>
  <c r="X23" i="40"/>
  <c r="Y23" i="40" s="1"/>
  <c r="X11" i="44"/>
  <c r="Y11" i="44" s="1"/>
  <c r="X87" i="44"/>
  <c r="Y87" i="44" s="1"/>
  <c r="X58" i="44"/>
  <c r="Y58" i="44" s="1"/>
  <c r="X43" i="40"/>
  <c r="Y43" i="40" s="1"/>
  <c r="X13" i="42"/>
  <c r="Y13" i="42" s="1"/>
  <c r="X12" i="42"/>
  <c r="Y12" i="42" s="1"/>
  <c r="X92" i="40"/>
  <c r="Y92" i="40" s="1"/>
  <c r="X26" i="46"/>
  <c r="Y26" i="46" s="1"/>
  <c r="X50" i="44"/>
  <c r="Y50" i="44" s="1"/>
  <c r="X40" i="44"/>
  <c r="Y40" i="44" s="1"/>
  <c r="X9" i="40"/>
  <c r="Y9" i="40" s="1"/>
  <c r="X34" i="48"/>
  <c r="Y34" i="48" s="1"/>
  <c r="X41" i="42"/>
  <c r="Y41" i="42" s="1"/>
  <c r="X41" i="46"/>
  <c r="Y41" i="46" s="1"/>
  <c r="X79" i="44"/>
  <c r="Y79" i="44" s="1"/>
  <c r="X16" i="48"/>
  <c r="Y16" i="48" s="1"/>
  <c r="X32" i="40"/>
  <c r="Y32" i="40" s="1"/>
  <c r="X34" i="74"/>
  <c r="Y34" i="74" s="1"/>
  <c r="X8" i="52"/>
  <c r="X30" i="52"/>
  <c r="Y30" i="52" s="1"/>
  <c r="X21" i="52"/>
  <c r="Y21" i="52" s="1"/>
  <c r="X32" i="52"/>
  <c r="Y32" i="52" s="1"/>
  <c r="X48" i="52"/>
  <c r="Y48" i="52" s="1"/>
  <c r="X13" i="50"/>
  <c r="Y13" i="50" s="1"/>
  <c r="X15" i="48"/>
  <c r="Y15" i="48" s="1"/>
  <c r="X29" i="44"/>
  <c r="Y29" i="44" s="1"/>
  <c r="X17" i="50"/>
  <c r="Y17" i="50" s="1"/>
  <c r="X33" i="46"/>
  <c r="Y33" i="46" s="1"/>
  <c r="X105" i="44"/>
  <c r="Y105" i="44" s="1"/>
  <c r="X24" i="46"/>
  <c r="Y24" i="46" s="1"/>
  <c r="X33" i="50"/>
  <c r="Y33" i="50" s="1"/>
  <c r="X45" i="50"/>
  <c r="Y45" i="50" s="1"/>
  <c r="X18" i="50"/>
  <c r="Y18" i="50" s="1"/>
  <c r="X26" i="50"/>
  <c r="Y26" i="50" s="1"/>
  <c r="X38" i="50"/>
  <c r="Y38" i="50" s="1"/>
  <c r="X12" i="48"/>
  <c r="Y12" i="48" s="1"/>
  <c r="X17" i="40"/>
  <c r="Y17" i="40" s="1"/>
  <c r="X18" i="40"/>
  <c r="Y18" i="40" s="1"/>
  <c r="X10" i="44"/>
  <c r="Y10" i="44" s="1"/>
  <c r="X60" i="40"/>
  <c r="Y60" i="40" s="1"/>
  <c r="X31" i="46"/>
  <c r="Y31" i="46" s="1"/>
  <c r="X19" i="46"/>
  <c r="Y19" i="46" s="1"/>
  <c r="X85" i="44"/>
  <c r="Y85" i="44" s="1"/>
  <c r="X57" i="44"/>
  <c r="Y57" i="44" s="1"/>
  <c r="X14" i="40"/>
  <c r="Y14" i="40" s="1"/>
  <c r="X45" i="48"/>
  <c r="Y45" i="48" s="1"/>
  <c r="X49" i="44"/>
  <c r="Y49" i="44" s="1"/>
  <c r="X75" i="44"/>
  <c r="Y75" i="44" s="1"/>
  <c r="X36" i="44"/>
  <c r="Y36" i="44" s="1"/>
  <c r="X23" i="44"/>
  <c r="Y23" i="44" s="1"/>
  <c r="X106" i="40"/>
  <c r="Y106" i="40" s="1"/>
  <c r="X29" i="48"/>
  <c r="Y29" i="48" s="1"/>
  <c r="X71" i="40"/>
  <c r="Y71" i="40" s="1"/>
  <c r="X36" i="48"/>
  <c r="Y36" i="48" s="1"/>
  <c r="X13" i="46"/>
  <c r="Y13" i="46" s="1"/>
  <c r="X10" i="74"/>
  <c r="Y10" i="74" s="1"/>
  <c r="X18" i="74"/>
  <c r="Y18" i="74" s="1"/>
  <c r="X36" i="74"/>
  <c r="Y36" i="74" s="1"/>
  <c r="X26" i="74"/>
  <c r="Y26" i="74" s="1"/>
  <c r="X39" i="74"/>
  <c r="Y39" i="74" s="1"/>
  <c r="X45" i="52"/>
  <c r="Y45" i="52" s="1"/>
  <c r="X24" i="52"/>
  <c r="Y24" i="52" s="1"/>
  <c r="X15" i="50"/>
  <c r="Y15" i="50" s="1"/>
  <c r="X37" i="44"/>
  <c r="Y37" i="44" s="1"/>
  <c r="X72" i="40"/>
  <c r="Y72" i="40" s="1"/>
  <c r="X22" i="46"/>
  <c r="Y22" i="46" s="1"/>
  <c r="X89" i="40"/>
  <c r="Y89" i="40" s="1"/>
  <c r="X26" i="48"/>
  <c r="Y26" i="48" s="1"/>
  <c r="X37" i="48"/>
  <c r="Y37" i="48" s="1"/>
  <c r="X47" i="44"/>
  <c r="Y47" i="44" s="1"/>
  <c r="X27" i="44"/>
  <c r="Y27" i="44" s="1"/>
  <c r="X90" i="40"/>
  <c r="Y90" i="40" s="1"/>
  <c r="X84" i="44"/>
  <c r="Y84" i="44" s="1"/>
  <c r="X42" i="42"/>
  <c r="Y42" i="42" s="1"/>
  <c r="X97" i="40"/>
  <c r="Y97" i="40" s="1"/>
  <c r="X32" i="44"/>
  <c r="Y32" i="44" s="1"/>
  <c r="X83" i="44"/>
  <c r="Y83" i="44" s="1"/>
  <c r="X36" i="40"/>
  <c r="Y36" i="40" s="1"/>
  <c r="X36" i="42"/>
  <c r="Y36" i="42" s="1"/>
  <c r="X65" i="40"/>
  <c r="Y65" i="40" s="1"/>
  <c r="X90" i="44"/>
  <c r="Y90" i="44" s="1"/>
  <c r="X15" i="44"/>
  <c r="Y15" i="44" s="1"/>
  <c r="X53" i="40"/>
  <c r="Y53" i="40" s="1"/>
  <c r="X21" i="46"/>
  <c r="Y21" i="46" s="1"/>
  <c r="X11" i="74"/>
  <c r="Y11" i="74" s="1"/>
  <c r="X38" i="74"/>
  <c r="Y38" i="74" s="1"/>
  <c r="X27" i="74"/>
  <c r="Y27" i="74" s="1"/>
  <c r="X26" i="52"/>
  <c r="Y26" i="52" s="1"/>
  <c r="X35" i="52"/>
  <c r="Y35" i="52" s="1"/>
  <c r="X21" i="50"/>
  <c r="Y21" i="50" s="1"/>
  <c r="X13" i="40"/>
  <c r="Y13" i="40" s="1"/>
  <c r="X19" i="44"/>
  <c r="Y19" i="44" s="1"/>
  <c r="X41" i="44"/>
  <c r="Y41" i="44" s="1"/>
  <c r="X107" i="40"/>
  <c r="Y107" i="40" s="1"/>
  <c r="X73" i="44"/>
  <c r="Y73" i="44" s="1"/>
  <c r="X49" i="40"/>
  <c r="Y49" i="40" s="1"/>
  <c r="X35" i="50"/>
  <c r="Y35" i="50" s="1"/>
  <c r="X47" i="50"/>
  <c r="Y47" i="50" s="1"/>
  <c r="X20" i="50"/>
  <c r="Y20" i="50" s="1"/>
  <c r="X28" i="50"/>
  <c r="Y28" i="50" s="1"/>
  <c r="X40" i="50"/>
  <c r="Y40" i="50" s="1"/>
  <c r="X80" i="44"/>
  <c r="Y80" i="44" s="1"/>
  <c r="X34" i="44"/>
  <c r="Y34" i="44" s="1"/>
  <c r="X55" i="40"/>
  <c r="Y55" i="40" s="1"/>
  <c r="X24" i="42"/>
  <c r="Y24" i="42" s="1"/>
  <c r="X81" i="44"/>
  <c r="Y81" i="44" s="1"/>
  <c r="X88" i="40"/>
  <c r="Y88" i="40" s="1"/>
  <c r="X9" i="48"/>
  <c r="Y9" i="48" s="1"/>
  <c r="X24" i="44"/>
  <c r="Y24" i="44" s="1"/>
  <c r="X14" i="44"/>
  <c r="Y14" i="44" s="1"/>
  <c r="X102" i="40"/>
  <c r="Y102" i="40" s="1"/>
  <c r="X102" i="44"/>
  <c r="Y102" i="44" s="1"/>
  <c r="X35" i="44"/>
  <c r="Y35" i="44" s="1"/>
  <c r="X71" i="44"/>
  <c r="Y71" i="44" s="1"/>
  <c r="X46" i="48"/>
  <c r="Y46" i="48" s="1"/>
  <c r="X19" i="40"/>
  <c r="Y19" i="40" s="1"/>
  <c r="X75" i="40"/>
  <c r="Y75" i="40" s="1"/>
  <c r="X18" i="44"/>
  <c r="Y18" i="44" s="1"/>
  <c r="X31" i="44"/>
  <c r="Y31" i="44" s="1"/>
  <c r="X15" i="42"/>
  <c r="Y15" i="42" s="1"/>
  <c r="X47" i="46"/>
  <c r="Y47" i="46" s="1"/>
  <c r="X55" i="44"/>
  <c r="Y55" i="44" s="1"/>
  <c r="X44" i="44"/>
  <c r="Y44" i="44" s="1"/>
  <c r="X46" i="44"/>
  <c r="Y46" i="44" s="1"/>
  <c r="X11" i="46"/>
  <c r="Y11" i="46" s="1"/>
  <c r="X9" i="46"/>
  <c r="Y9" i="46" s="1"/>
  <c r="X19" i="74"/>
  <c r="Y19" i="74" s="1"/>
  <c r="X40" i="74"/>
  <c r="Y40" i="74" s="1"/>
  <c r="X16" i="52"/>
  <c r="Y16" i="52" s="1"/>
  <c r="X15" i="52"/>
  <c r="Y15" i="52" s="1"/>
  <c r="X47" i="52"/>
  <c r="Y47" i="52" s="1"/>
  <c r="X38" i="52"/>
  <c r="Y38" i="52" s="1"/>
  <c r="X30" i="44"/>
  <c r="Y30" i="44" s="1"/>
  <c r="X19" i="50"/>
  <c r="Y19" i="50" s="1"/>
  <c r="X103" i="44"/>
  <c r="Y103" i="44" s="1"/>
  <c r="X45" i="46"/>
  <c r="Y45" i="46" s="1"/>
  <c r="X82" i="44"/>
  <c r="Y82" i="44" s="1"/>
  <c r="X46" i="46"/>
  <c r="Y46" i="46" s="1"/>
  <c r="X85" i="40"/>
  <c r="Y85" i="40" s="1"/>
  <c r="X20" i="48"/>
  <c r="Y20" i="48" s="1"/>
  <c r="X19" i="42"/>
  <c r="Y19" i="42" s="1"/>
  <c r="X48" i="46"/>
  <c r="Y48" i="46" s="1"/>
  <c r="X39" i="40"/>
  <c r="Y39" i="40" s="1"/>
  <c r="X86" i="44"/>
  <c r="Y86" i="44" s="1"/>
  <c r="X39" i="48"/>
  <c r="Y39" i="48" s="1"/>
  <c r="X34" i="46"/>
  <c r="Y34" i="46" s="1"/>
  <c r="X98" i="40"/>
  <c r="Y98" i="40" s="1"/>
  <c r="X59" i="44"/>
  <c r="Y59" i="44" s="1"/>
  <c r="X20" i="42"/>
  <c r="Y20" i="42" s="1"/>
  <c r="X38" i="46"/>
  <c r="Y38" i="46" s="1"/>
  <c r="X18" i="42"/>
  <c r="Y18" i="42" s="1"/>
  <c r="X21" i="42"/>
  <c r="Y21" i="42" s="1"/>
  <c r="X46" i="42"/>
  <c r="Y46" i="42" s="1"/>
  <c r="X45" i="42"/>
  <c r="Y45" i="42" s="1"/>
  <c r="X15" i="40"/>
  <c r="Y15" i="40" s="1"/>
  <c r="X12" i="74"/>
  <c r="Y12" i="74" s="1"/>
  <c r="X21" i="74"/>
  <c r="Y21" i="74" s="1"/>
  <c r="X41" i="74"/>
  <c r="Y41" i="74" s="1"/>
  <c r="X29" i="74"/>
  <c r="Y29" i="74" s="1"/>
  <c r="X42" i="74"/>
  <c r="Y42" i="74" s="1"/>
  <c r="X10" i="52"/>
  <c r="Y10" i="52" s="1"/>
  <c r="X28" i="52"/>
  <c r="Y28" i="52" s="1"/>
  <c r="X32" i="46"/>
  <c r="Y32" i="46" s="1"/>
  <c r="X28" i="42"/>
  <c r="Y28" i="42" s="1"/>
  <c r="X74" i="44"/>
  <c r="Y74" i="44" s="1"/>
  <c r="X28" i="48"/>
  <c r="Y28" i="48" s="1"/>
  <c r="X108" i="40"/>
  <c r="Y108" i="40" s="1"/>
  <c r="X89" i="44"/>
  <c r="Y89" i="44" s="1"/>
  <c r="X37" i="50"/>
  <c r="Y37" i="50" s="1"/>
  <c r="X9" i="50"/>
  <c r="Y9" i="50" s="1"/>
  <c r="X23" i="50"/>
  <c r="Y23" i="50" s="1"/>
  <c r="X30" i="50"/>
  <c r="Y30" i="50" s="1"/>
  <c r="X42" i="50"/>
  <c r="Y42" i="50" s="1"/>
  <c r="X40" i="40"/>
  <c r="Y40" i="40" s="1"/>
  <c r="X82" i="40"/>
  <c r="Y82" i="40" s="1"/>
  <c r="X28" i="40"/>
  <c r="Y28" i="40" s="1"/>
  <c r="X11" i="48"/>
  <c r="Y11" i="48" s="1"/>
  <c r="X45" i="40"/>
  <c r="Y45" i="40" s="1"/>
  <c r="X25" i="40"/>
  <c r="Y25" i="40" s="1"/>
  <c r="X43" i="44"/>
  <c r="Y43" i="44" s="1"/>
  <c r="X10" i="48"/>
  <c r="Y10" i="48" s="1"/>
  <c r="X99" i="44"/>
  <c r="Y99" i="44" s="1"/>
  <c r="X66" i="40"/>
  <c r="Y66" i="40" s="1"/>
  <c r="X14" i="48"/>
  <c r="Y14" i="48" s="1"/>
  <c r="X101" i="40"/>
  <c r="Y101" i="40" s="1"/>
  <c r="X68" i="44"/>
  <c r="Y68" i="44" s="1"/>
  <c r="X34" i="40"/>
  <c r="Y34" i="40" s="1"/>
  <c r="X54" i="44"/>
  <c r="Y54" i="44" s="1"/>
  <c r="X74" i="40"/>
  <c r="Y74" i="40" s="1"/>
  <c r="X16" i="46"/>
  <c r="Y16" i="46" s="1"/>
  <c r="X69" i="44"/>
  <c r="Y69" i="44" s="1"/>
  <c r="X107" i="44"/>
  <c r="Y107" i="44" s="1"/>
  <c r="X42" i="40"/>
  <c r="Y42" i="40" s="1"/>
  <c r="X64" i="40"/>
  <c r="Y64" i="40" s="1"/>
  <c r="X34" i="42"/>
  <c r="Y34" i="42" s="1"/>
  <c r="X100" i="44"/>
  <c r="Y100" i="44" s="1"/>
  <c r="X12" i="46"/>
  <c r="Y12" i="46" s="1"/>
  <c r="X10" i="46"/>
  <c r="Y10" i="46" s="1"/>
  <c r="X14" i="74"/>
  <c r="Y14" i="74" s="1"/>
  <c r="X24" i="74"/>
  <c r="Y24" i="74" s="1"/>
  <c r="X48" i="74"/>
  <c r="Y48" i="74" s="1"/>
  <c r="X32" i="74"/>
  <c r="Y32" i="74" s="1"/>
  <c r="X45" i="74"/>
  <c r="Y45" i="74" s="1"/>
  <c r="X37" i="52"/>
  <c r="Y37" i="52" s="1"/>
  <c r="X14" i="52"/>
  <c r="Y14" i="52" s="1"/>
  <c r="X36" i="52"/>
  <c r="Y36" i="52" s="1"/>
  <c r="X42" i="52"/>
  <c r="Y42" i="52" s="1"/>
  <c r="X8" i="44"/>
  <c r="X21" i="48"/>
  <c r="Y21" i="48" s="1"/>
  <c r="X22" i="50"/>
  <c r="Y22" i="50" s="1"/>
  <c r="X20" i="74"/>
  <c r="Y20" i="74" s="1"/>
  <c r="X9" i="52"/>
  <c r="Y9" i="52" s="1"/>
  <c r="X44" i="52"/>
  <c r="Y44" i="52" s="1"/>
  <c r="X39" i="42"/>
  <c r="Y39" i="42" s="1"/>
  <c r="X27" i="50"/>
  <c r="Y27" i="50" s="1"/>
  <c r="X41" i="48"/>
  <c r="Y41" i="48" s="1"/>
  <c r="X104" i="40"/>
  <c r="Y104" i="40" s="1"/>
  <c r="X30" i="40"/>
  <c r="Y30" i="40" s="1"/>
  <c r="X38" i="44"/>
  <c r="Y38" i="44" s="1"/>
  <c r="X94" i="40"/>
  <c r="Y94" i="40" s="1"/>
  <c r="X93" i="40"/>
  <c r="Y93" i="40" s="1"/>
  <c r="X77" i="40"/>
  <c r="Y77" i="40" s="1"/>
  <c r="X62" i="44"/>
  <c r="Y62" i="44" s="1"/>
  <c r="X20" i="44"/>
  <c r="Y20" i="44" s="1"/>
  <c r="X28" i="44"/>
  <c r="Y28" i="44" s="1"/>
  <c r="X31" i="40"/>
  <c r="Y31" i="40" s="1"/>
  <c r="X33" i="40"/>
  <c r="Y33" i="40" s="1"/>
  <c r="X108" i="44"/>
  <c r="Y108" i="44" s="1"/>
  <c r="X79" i="40"/>
  <c r="Y79" i="40" s="1"/>
  <c r="X23" i="46"/>
  <c r="Y23" i="46" s="1"/>
  <c r="X106" i="44"/>
  <c r="Y106" i="44" s="1"/>
  <c r="X91" i="44"/>
  <c r="Y91" i="44" s="1"/>
  <c r="X35" i="40"/>
  <c r="Y35" i="40" s="1"/>
  <c r="X35" i="42"/>
  <c r="Y35" i="42" s="1"/>
  <c r="X56" i="40"/>
  <c r="Y56" i="40" s="1"/>
  <c r="X8" i="50"/>
  <c r="X8" i="48"/>
  <c r="X8" i="40"/>
  <c r="X8" i="46"/>
  <c r="X57" i="40"/>
  <c r="Y57" i="40" s="1"/>
  <c r="X53" i="44"/>
  <c r="Y53" i="44" s="1"/>
  <c r="X39" i="44"/>
  <c r="Y39" i="44" s="1"/>
  <c r="X42" i="44"/>
  <c r="Y42" i="44" s="1"/>
  <c r="X72" i="44"/>
  <c r="Y72" i="44" s="1"/>
  <c r="X88" i="44"/>
  <c r="Y88" i="44" s="1"/>
  <c r="X78" i="44"/>
  <c r="Y78" i="44" s="1"/>
  <c r="X14" i="46"/>
  <c r="Y14" i="46" s="1"/>
  <c r="X17" i="46"/>
  <c r="Y17" i="46" s="1"/>
  <c r="X34" i="52"/>
  <c r="Y34" i="52" s="1"/>
  <c r="X29" i="40"/>
  <c r="Y29" i="40" s="1"/>
  <c r="X23" i="48"/>
  <c r="Y23" i="48" s="1"/>
  <c r="X10" i="50"/>
  <c r="Y10" i="50" s="1"/>
  <c r="X16" i="40"/>
  <c r="Y16" i="40" s="1"/>
  <c r="X40" i="48"/>
  <c r="Y40" i="48" s="1"/>
  <c r="X38" i="48"/>
  <c r="Y38" i="48" s="1"/>
  <c r="X44" i="46"/>
  <c r="Y44" i="46" s="1"/>
  <c r="X22" i="44"/>
  <c r="Y22" i="44" s="1"/>
  <c r="X46" i="40"/>
  <c r="Y46" i="40" s="1"/>
  <c r="X23" i="42"/>
  <c r="Y23" i="42" s="1"/>
  <c r="X44" i="50"/>
  <c r="Y44" i="50" s="1"/>
  <c r="X44" i="48"/>
  <c r="Y44" i="48" s="1"/>
  <c r="X70" i="44"/>
  <c r="Y70" i="44" s="1"/>
  <c r="X87" i="40"/>
  <c r="Y87" i="40" s="1"/>
  <c r="X103" i="40"/>
  <c r="Y103" i="40" s="1"/>
  <c r="X64" i="44"/>
  <c r="Y64" i="44" s="1"/>
  <c r="X59" i="40"/>
  <c r="Y59" i="40" s="1"/>
  <c r="X18" i="46"/>
  <c r="Y18" i="46" s="1"/>
  <c r="X33" i="44"/>
  <c r="Y33" i="44" s="1"/>
  <c r="X39" i="52"/>
  <c r="Y39" i="52" s="1"/>
  <c r="X41" i="40"/>
  <c r="Y41" i="40" s="1"/>
  <c r="X41" i="50"/>
  <c r="Y41" i="50" s="1"/>
  <c r="X34" i="50"/>
  <c r="Y34" i="50" s="1"/>
  <c r="X32" i="42"/>
  <c r="Y32" i="42" s="1"/>
  <c r="X48" i="40"/>
  <c r="Y48" i="40" s="1"/>
  <c r="X65" i="44"/>
  <c r="Y65" i="44" s="1"/>
  <c r="X97" i="44"/>
  <c r="Y97" i="44" s="1"/>
  <c r="X95" i="44"/>
  <c r="Y95" i="44" s="1"/>
  <c r="X9" i="42"/>
  <c r="Y9" i="42" s="1"/>
  <c r="X18" i="48"/>
  <c r="Y18" i="48" s="1"/>
  <c r="X12" i="52"/>
  <c r="Y12" i="52" s="1"/>
  <c r="X25" i="42"/>
  <c r="Y25" i="42" s="1"/>
  <c r="X73" i="40"/>
  <c r="Y73" i="40" s="1"/>
  <c r="X52" i="44"/>
  <c r="Y52" i="44" s="1"/>
  <c r="X22" i="42"/>
  <c r="Y22" i="42" s="1"/>
  <c r="X104" i="44"/>
  <c r="Y104" i="44" s="1"/>
  <c r="X28" i="46"/>
  <c r="Y28" i="46" s="1"/>
  <c r="X12" i="50"/>
  <c r="Y12" i="50" s="1"/>
  <c r="X11" i="40"/>
  <c r="Y11" i="40" s="1"/>
  <c r="X58" i="40"/>
  <c r="Y58" i="40" s="1"/>
  <c r="X9" i="44"/>
  <c r="Y9" i="44" s="1"/>
  <c r="X54" i="40"/>
  <c r="Y54" i="40" s="1"/>
  <c r="X47" i="48"/>
  <c r="Y47" i="48" s="1"/>
  <c r="X19" i="48"/>
  <c r="Y19" i="48" s="1"/>
  <c r="X30" i="74"/>
  <c r="Y30" i="74" s="1"/>
  <c r="X67" i="44"/>
  <c r="Y67" i="44" s="1"/>
  <c r="X17" i="42"/>
  <c r="Y17" i="42" s="1"/>
  <c r="X30" i="46"/>
  <c r="Y30" i="46" s="1"/>
  <c r="X48" i="44"/>
  <c r="Y48" i="44" s="1"/>
  <c r="X46" i="74"/>
  <c r="Y46" i="74" s="1"/>
  <c r="X21" i="44"/>
  <c r="Y21" i="44" s="1"/>
  <c r="X33" i="74"/>
  <c r="Y33" i="74" s="1"/>
  <c r="X17" i="52"/>
  <c r="Y17" i="52" s="1"/>
  <c r="X30" i="42"/>
  <c r="Y30" i="42" s="1"/>
  <c r="X38" i="42"/>
  <c r="Y38" i="42" s="1"/>
  <c r="X17" i="44"/>
  <c r="Y17" i="44" s="1"/>
  <c r="X42" i="46"/>
  <c r="Y42" i="46" s="1"/>
  <c r="X25" i="48"/>
  <c r="Y25" i="48" s="1"/>
  <c r="X22" i="40"/>
  <c r="Y22" i="40" s="1"/>
  <c r="X47" i="42"/>
  <c r="Y47" i="42" s="1"/>
  <c r="X15" i="74"/>
  <c r="Y15" i="74" s="1"/>
  <c r="X48" i="50"/>
  <c r="Y48" i="50" s="1"/>
  <c r="X26" i="40"/>
  <c r="Y26" i="40" s="1"/>
  <c r="X22" i="74"/>
  <c r="Y22" i="74" s="1"/>
  <c r="X69" i="40"/>
  <c r="Y69" i="40" s="1"/>
  <c r="X43" i="74"/>
  <c r="Y43" i="74" s="1"/>
  <c r="X31" i="52"/>
  <c r="Y31" i="52" s="1"/>
  <c r="X98" i="44"/>
  <c r="Y98" i="44" s="1"/>
  <c r="X50" i="40"/>
  <c r="Y50" i="40" s="1"/>
  <c r="X14" i="50"/>
  <c r="Y14" i="50" s="1"/>
  <c r="X46" i="50"/>
  <c r="Y46" i="50" s="1"/>
  <c r="X17" i="48"/>
  <c r="Y17" i="48" s="1"/>
  <c r="X26" i="42"/>
  <c r="Y26" i="42" s="1"/>
  <c r="X100" i="40"/>
  <c r="Y100" i="40" s="1"/>
  <c r="X25" i="44"/>
  <c r="Y25" i="44" s="1"/>
  <c r="X35" i="48"/>
  <c r="Y35" i="48" s="1"/>
  <c r="X96" i="44"/>
  <c r="Y96" i="44" s="1"/>
  <c r="X60" i="44"/>
  <c r="Y60" i="44" s="1"/>
  <c r="X51" i="44"/>
  <c r="Y51" i="44" s="1"/>
  <c r="X40" i="52"/>
  <c r="Y40" i="52" s="1"/>
  <c r="X13" i="74"/>
  <c r="Y13" i="74" s="1"/>
  <c r="X43" i="42"/>
  <c r="Y43" i="42" s="1"/>
  <c r="X44" i="42"/>
  <c r="Y44" i="42" s="1"/>
  <c r="X25" i="50"/>
  <c r="Y25" i="50" s="1"/>
  <c r="X70" i="40"/>
  <c r="Y70" i="40" s="1"/>
  <c r="X35" i="46"/>
  <c r="Y35" i="46" s="1"/>
  <c r="X32" i="48"/>
  <c r="Y32" i="48" s="1"/>
  <c r="X66" i="44"/>
  <c r="Y66" i="44" s="1"/>
  <c r="X29" i="42"/>
  <c r="Y29" i="42" s="1"/>
  <c r="X40" i="46"/>
  <c r="Y40" i="46" s="1"/>
  <c r="X20" i="52"/>
  <c r="Y20" i="52" s="1"/>
  <c r="X24" i="48"/>
  <c r="Y24" i="48" s="1"/>
  <c r="X105" i="40"/>
  <c r="Y105" i="40" s="1"/>
  <c r="X62" i="40"/>
  <c r="Y62" i="40" s="1"/>
  <c r="X11" i="50"/>
  <c r="Y11" i="50" s="1"/>
  <c r="X29" i="50"/>
  <c r="Y29" i="50" s="1"/>
  <c r="X86" i="40"/>
  <c r="Y86" i="40" s="1"/>
  <c r="X36" i="46"/>
  <c r="Y36" i="46" s="1"/>
  <c r="X8" i="42"/>
  <c r="X77" i="44"/>
  <c r="Y77" i="44" s="1"/>
  <c r="X45" i="44"/>
  <c r="Y45" i="44" s="1"/>
  <c r="X33" i="42"/>
  <c r="Y33" i="42" s="1"/>
  <c r="X12" i="44"/>
  <c r="Y12" i="44" s="1"/>
  <c r="X28" i="74"/>
  <c r="Y28" i="74" s="1"/>
  <c r="X23" i="52"/>
  <c r="Y23" i="52" s="1"/>
  <c r="X91" i="40"/>
  <c r="Y91" i="40" s="1"/>
  <c r="X27" i="40"/>
  <c r="Y27" i="40" s="1"/>
  <c r="X43" i="48"/>
  <c r="Y43" i="48" s="1"/>
  <c r="X63" i="44"/>
  <c r="Y63" i="44" s="1"/>
  <c r="X10" i="42"/>
  <c r="Y10" i="42" s="1"/>
  <c r="X21" i="40"/>
  <c r="Y21" i="40" s="1"/>
  <c r="X37" i="42"/>
  <c r="Y37" i="42" s="1"/>
  <c r="X44" i="74"/>
  <c r="Y44" i="74" s="1"/>
  <c r="X29" i="52"/>
  <c r="Y29" i="52" s="1"/>
  <c r="X14" i="42"/>
  <c r="Y14" i="42" s="1"/>
  <c r="X39" i="50"/>
  <c r="Y39" i="50" s="1"/>
  <c r="X32" i="50"/>
  <c r="Y32" i="50" s="1"/>
  <c r="X39" i="46"/>
  <c r="Y39" i="46" s="1"/>
  <c r="X67" i="40"/>
  <c r="Y67" i="40" s="1"/>
  <c r="X78" i="40"/>
  <c r="Y78" i="40" s="1"/>
  <c r="X84" i="40"/>
  <c r="Y84" i="40" s="1"/>
  <c r="X30" i="48"/>
  <c r="Y30" i="48" s="1"/>
  <c r="X92" i="44"/>
  <c r="Y92" i="44" s="1"/>
  <c r="X20" i="40"/>
  <c r="Y20" i="40" s="1"/>
  <c r="X27" i="42"/>
  <c r="Y27" i="42" s="1"/>
  <c r="X63" i="40"/>
  <c r="Y63" i="40" s="1"/>
  <c r="AN47" i="41"/>
  <c r="AE64" i="45"/>
  <c r="AE65" i="45"/>
  <c r="AB47" i="41"/>
  <c r="AL64" i="45"/>
  <c r="AL65" i="45"/>
  <c r="J62" i="41"/>
  <c r="J63" i="41"/>
  <c r="N49" i="45"/>
  <c r="X61" i="53"/>
  <c r="X40" i="53"/>
  <c r="X43" i="53"/>
  <c r="AN64" i="45"/>
  <c r="AN65" i="45"/>
  <c r="W64" i="45"/>
  <c r="W65" i="45"/>
  <c r="R49" i="45"/>
  <c r="L139" i="40"/>
  <c r="K139" i="40" s="1"/>
  <c r="D47" i="8" s="1"/>
  <c r="L47" i="8" s="1"/>
  <c r="N467" i="37"/>
  <c r="F17" i="8" s="1"/>
  <c r="L36" i="8"/>
  <c r="K37" i="8" s="1"/>
  <c r="AF62" i="41"/>
  <c r="AF63" i="41" s="1"/>
  <c r="AF49" i="45"/>
  <c r="AH49" i="45"/>
  <c r="BE64" i="45"/>
  <c r="BE65" i="45" s="1"/>
  <c r="AN49" i="45"/>
  <c r="AA64" i="45"/>
  <c r="AA65" i="45"/>
  <c r="V49" i="45"/>
  <c r="AI62" i="41"/>
  <c r="AI63" i="41"/>
  <c r="D14" i="8"/>
  <c r="BA64" i="45"/>
  <c r="BA65" i="45" s="1"/>
  <c r="N62" i="41"/>
  <c r="N63" i="41" s="1"/>
  <c r="AY61" i="41"/>
  <c r="AY46" i="41"/>
  <c r="BB64" i="45"/>
  <c r="BB65" i="45" s="1"/>
  <c r="AC49" i="45"/>
  <c r="AA49" i="45"/>
  <c r="AD49" i="45"/>
  <c r="U62" i="41"/>
  <c r="U63" i="41" s="1"/>
  <c r="AC64" i="45"/>
  <c r="AC65" i="45" s="1"/>
  <c r="AR48" i="45"/>
  <c r="AR63" i="45"/>
  <c r="J64" i="45"/>
  <c r="W49" i="45"/>
  <c r="Q43" i="53"/>
  <c r="G66" i="43"/>
  <c r="E9" i="39" s="1"/>
  <c r="H68" i="43"/>
  <c r="G68" i="43" s="1"/>
  <c r="E8" i="39" s="1"/>
  <c r="AU62" i="41"/>
  <c r="AU63" i="41" s="1"/>
  <c r="H43" i="53"/>
  <c r="BB62" i="41"/>
  <c r="BB63" i="41"/>
  <c r="O41" i="45"/>
  <c r="G39" i="45"/>
  <c r="AL62" i="41"/>
  <c r="AL63" i="41"/>
  <c r="K43" i="41"/>
  <c r="G39" i="41"/>
  <c r="L46" i="41"/>
  <c r="L61" i="41"/>
  <c r="G61" i="41" s="1"/>
  <c r="D6" i="39" s="1"/>
  <c r="AA44" i="47"/>
  <c r="AA59" i="47"/>
  <c r="G43" i="47"/>
  <c r="C8" i="36" s="1"/>
  <c r="C28" i="36" s="1"/>
  <c r="M21" i="66"/>
  <c r="F6" i="8"/>
  <c r="G16" i="53"/>
  <c r="AA18" i="53"/>
  <c r="N32" i="33"/>
  <c r="R52" i="74"/>
  <c r="G29" i="75"/>
  <c r="L47" i="41"/>
  <c r="AM62" i="41"/>
  <c r="AM63" i="41" s="1"/>
  <c r="O64" i="45"/>
  <c r="O65" i="45"/>
  <c r="G18" i="43"/>
  <c r="H19" i="43"/>
  <c r="AM65" i="45"/>
  <c r="AM64" i="45"/>
  <c r="U64" i="45"/>
  <c r="U65" i="45" s="1"/>
  <c r="AG64" i="45"/>
  <c r="AG65" i="45" s="1"/>
  <c r="R44" i="41"/>
  <c r="R65" i="41"/>
  <c r="R47" i="41"/>
  <c r="AP49" i="45"/>
  <c r="Q49" i="45"/>
  <c r="M49" i="45"/>
  <c r="J49" i="45"/>
  <c r="AV49" i="45"/>
  <c r="AY49" i="45"/>
  <c r="AG49" i="45"/>
  <c r="T49" i="45"/>
  <c r="I49" i="45"/>
  <c r="AQ49" i="45"/>
  <c r="U49" i="45"/>
  <c r="BD49" i="45"/>
  <c r="Y49" i="45"/>
  <c r="K49" i="45"/>
  <c r="AB49" i="45"/>
  <c r="AS49" i="45"/>
  <c r="AC65" i="41"/>
  <c r="AC47" i="41"/>
  <c r="AC44" i="41"/>
  <c r="G30" i="75"/>
  <c r="R53" i="74"/>
  <c r="Q62" i="41"/>
  <c r="Q63" i="41" s="1"/>
  <c r="M5" i="39"/>
  <c r="K11" i="39" s="1"/>
  <c r="H47" i="43"/>
  <c r="G20" i="43"/>
  <c r="G48" i="43" s="1"/>
  <c r="AU47" i="41"/>
  <c r="AW47" i="41"/>
  <c r="AR47" i="41"/>
  <c r="AV47" i="41"/>
  <c r="BB47" i="41"/>
  <c r="AD47" i="41"/>
  <c r="BE47" i="41"/>
  <c r="AI47" i="41"/>
  <c r="I47" i="41"/>
  <c r="Q47" i="41"/>
  <c r="AH47" i="41"/>
  <c r="AE47" i="41"/>
  <c r="P47" i="41"/>
  <c r="AP47" i="41"/>
  <c r="Y47" i="41"/>
  <c r="AT47" i="41"/>
  <c r="AZ47" i="41"/>
  <c r="V47" i="41"/>
  <c r="AG47" i="41"/>
  <c r="O47" i="41"/>
  <c r="AJ47" i="41"/>
  <c r="AS47" i="41"/>
  <c r="X49" i="45"/>
  <c r="BA49" i="45"/>
  <c r="AK49" i="45"/>
  <c r="BC49" i="45"/>
  <c r="AX49" i="45"/>
  <c r="BD62" i="41"/>
  <c r="BD63" i="41" s="1"/>
  <c r="AK64" i="45"/>
  <c r="AK65" i="45" s="1"/>
  <c r="AR46" i="45"/>
  <c r="AR67" i="45"/>
  <c r="AR49" i="45"/>
  <c r="AX46" i="41"/>
  <c r="AX61" i="41"/>
  <c r="Z62" i="41"/>
  <c r="Z63" i="41" s="1"/>
  <c r="V64" i="45"/>
  <c r="V65" i="45"/>
  <c r="L48" i="45"/>
  <c r="L63" i="45"/>
  <c r="AM49" i="45"/>
  <c r="AZ49" i="45"/>
  <c r="G39" i="43"/>
  <c r="K41" i="43"/>
  <c r="M62" i="41"/>
  <c r="M63" i="41" s="1"/>
  <c r="S49" i="45"/>
  <c r="G65" i="51"/>
  <c r="I5" i="39" s="1"/>
  <c r="I11" i="39" s="1"/>
  <c r="P65" i="45"/>
  <c r="P64" i="45"/>
  <c r="K45" i="47"/>
  <c r="J45" i="47"/>
  <c r="I45" i="47"/>
  <c r="W45" i="47"/>
  <c r="S45" i="47"/>
  <c r="X45" i="47"/>
  <c r="T45" i="47"/>
  <c r="Y45" i="47"/>
  <c r="Q45" i="47"/>
  <c r="U45" i="47"/>
  <c r="N45" i="47"/>
  <c r="R45" i="47"/>
  <c r="M45" i="47"/>
  <c r="O45" i="47"/>
  <c r="Z64" i="45"/>
  <c r="Z65" i="45"/>
  <c r="AJ64" i="45"/>
  <c r="AJ65" i="45" s="1"/>
  <c r="AB62" i="41"/>
  <c r="AB63" i="41" s="1"/>
  <c r="AD62" i="41"/>
  <c r="AD63" i="41" s="1"/>
  <c r="N20" i="66" l="1"/>
  <c r="M53" i="74" s="1"/>
  <c r="M61" i="74" s="1"/>
  <c r="M71" i="74" s="1"/>
  <c r="M86" i="74" s="1"/>
  <c r="M20" i="66"/>
  <c r="K43" i="8"/>
  <c r="M25" i="58"/>
  <c r="M76" i="74" s="1"/>
  <c r="M85" i="74" s="1"/>
  <c r="M39" i="63"/>
  <c r="M77" i="74" s="1"/>
  <c r="L39" i="63"/>
  <c r="O20" i="66"/>
  <c r="N53" i="74" s="1"/>
  <c r="N61" i="74" s="1"/>
  <c r="N71" i="74" s="1"/>
  <c r="N25" i="58"/>
  <c r="N76" i="74" s="1"/>
  <c r="N39" i="63"/>
  <c r="N77" i="74" s="1"/>
  <c r="K45" i="8"/>
  <c r="L75" i="74" s="1"/>
  <c r="K75" i="74" s="1"/>
  <c r="L25" i="58"/>
  <c r="L74" i="74"/>
  <c r="F32" i="36"/>
  <c r="H44" i="41"/>
  <c r="H65" i="41"/>
  <c r="G65" i="41" s="1"/>
  <c r="D7" i="39" s="1"/>
  <c r="G43" i="41"/>
  <c r="D5" i="36" s="1"/>
  <c r="H47" i="41"/>
  <c r="G19" i="43"/>
  <c r="H21" i="43"/>
  <c r="G49" i="51"/>
  <c r="F10" i="36" s="1"/>
  <c r="I33" i="78"/>
  <c r="H35" i="78"/>
  <c r="AX63" i="41"/>
  <c r="AX62" i="41"/>
  <c r="D6" i="8"/>
  <c r="F20" i="8"/>
  <c r="F29" i="8" s="1"/>
  <c r="V4" i="37" s="1"/>
  <c r="J65" i="45"/>
  <c r="X49" i="42"/>
  <c r="Y8" i="42"/>
  <c r="G59" i="53"/>
  <c r="J5" i="39" s="1"/>
  <c r="Y8" i="46"/>
  <c r="X49" i="46"/>
  <c r="F29" i="36"/>
  <c r="H11" i="39"/>
  <c r="D17" i="8"/>
  <c r="Y8" i="40"/>
  <c r="X109" i="40"/>
  <c r="F30" i="36"/>
  <c r="AA39" i="53"/>
  <c r="G18" i="53"/>
  <c r="G40" i="53" s="1"/>
  <c r="G41" i="43"/>
  <c r="K45" i="43"/>
  <c r="AY63" i="41"/>
  <c r="AY62" i="41"/>
  <c r="Y8" i="50"/>
  <c r="X49" i="50"/>
  <c r="G58" i="53"/>
  <c r="J4" i="39" s="1"/>
  <c r="J37" i="8"/>
  <c r="E37" i="8"/>
  <c r="L37" i="8"/>
  <c r="D37" i="8"/>
  <c r="I37" i="8"/>
  <c r="F37" i="8"/>
  <c r="G37" i="8"/>
  <c r="H37" i="8"/>
  <c r="AA60" i="47"/>
  <c r="G60" i="47" s="1"/>
  <c r="G4" i="39" s="1"/>
  <c r="G59" i="47"/>
  <c r="G6" i="39" s="1"/>
  <c r="X49" i="48"/>
  <c r="Y8" i="48"/>
  <c r="L62" i="41"/>
  <c r="L63" i="41" s="1"/>
  <c r="G63" i="41" s="1"/>
  <c r="D5" i="39" s="1"/>
  <c r="Y8" i="74"/>
  <c r="X49" i="74"/>
  <c r="H63" i="43"/>
  <c r="H48" i="43"/>
  <c r="G47" i="43"/>
  <c r="C6" i="36" s="1"/>
  <c r="G41" i="45"/>
  <c r="O45" i="45"/>
  <c r="AR64" i="45"/>
  <c r="AR65" i="45"/>
  <c r="G62" i="41"/>
  <c r="D4" i="39" s="1"/>
  <c r="L64" i="45"/>
  <c r="G64" i="45" s="1"/>
  <c r="F4" i="39" s="1"/>
  <c r="L65" i="45"/>
  <c r="Y8" i="52"/>
  <c r="X49" i="52"/>
  <c r="V63" i="47"/>
  <c r="V42" i="47"/>
  <c r="V45" i="47"/>
  <c r="R52" i="48"/>
  <c r="G29" i="49"/>
  <c r="K31" i="33"/>
  <c r="G63" i="45"/>
  <c r="F6" i="39" s="1"/>
  <c r="G30" i="49"/>
  <c r="R53" i="48"/>
  <c r="AA41" i="47"/>
  <c r="G37" i="47"/>
  <c r="K39" i="53"/>
  <c r="G35" i="53"/>
  <c r="K44" i="41"/>
  <c r="K65" i="41"/>
  <c r="K47" i="41"/>
  <c r="X109" i="44"/>
  <c r="Y8" i="44"/>
  <c r="I12" i="36" l="1"/>
  <c r="I32" i="36" s="1"/>
  <c r="V52" i="74"/>
  <c r="K12" i="39" s="1"/>
  <c r="K13" i="39" s="1"/>
  <c r="K74" i="74"/>
  <c r="AA40" i="53"/>
  <c r="AA61" i="53"/>
  <c r="AA43" i="53"/>
  <c r="K25" i="58"/>
  <c r="K44" i="8" s="1"/>
  <c r="L76" i="74"/>
  <c r="K76" i="74" s="1"/>
  <c r="M18" i="66"/>
  <c r="N18" i="66"/>
  <c r="L37" i="63"/>
  <c r="L77" i="50"/>
  <c r="I45" i="8"/>
  <c r="L75" i="50" s="1"/>
  <c r="K75" i="50" s="1"/>
  <c r="L76" i="50"/>
  <c r="L74" i="50"/>
  <c r="M53" i="50"/>
  <c r="M61" i="50" s="1"/>
  <c r="M71" i="50" s="1"/>
  <c r="M77" i="50"/>
  <c r="I39" i="8"/>
  <c r="L52" i="50" s="1"/>
  <c r="M23" i="58"/>
  <c r="I43" i="8"/>
  <c r="N37" i="63"/>
  <c r="N23" i="58"/>
  <c r="M76" i="50"/>
  <c r="M37" i="63"/>
  <c r="L23" i="58"/>
  <c r="K23" i="58" s="1"/>
  <c r="I44" i="8" s="1"/>
  <c r="N53" i="50"/>
  <c r="N61" i="50" s="1"/>
  <c r="N71" i="50" s="1"/>
  <c r="N77" i="50"/>
  <c r="O18" i="66"/>
  <c r="L53" i="50"/>
  <c r="I41" i="8"/>
  <c r="L64" i="50" s="1"/>
  <c r="N76" i="50"/>
  <c r="N85" i="50" s="1"/>
  <c r="J10" i="36"/>
  <c r="G10" i="36"/>
  <c r="AA63" i="47"/>
  <c r="AA42" i="47"/>
  <c r="AA45" i="47"/>
  <c r="G45" i="47" s="1"/>
  <c r="F8" i="36" s="1"/>
  <c r="N13" i="66"/>
  <c r="M113" i="40" s="1"/>
  <c r="M121" i="40" s="1"/>
  <c r="M131" i="40" s="1"/>
  <c r="O13" i="66"/>
  <c r="N113" i="40" s="1"/>
  <c r="N121" i="40" s="1"/>
  <c r="N131" i="40" s="1"/>
  <c r="D45" i="8"/>
  <c r="M18" i="58"/>
  <c r="M136" i="40" s="1"/>
  <c r="M145" i="40" s="1"/>
  <c r="M13" i="66"/>
  <c r="N18" i="58"/>
  <c r="N136" i="40" s="1"/>
  <c r="N145" i="40" s="1"/>
  <c r="L134" i="40"/>
  <c r="D43" i="8"/>
  <c r="N32" i="63"/>
  <c r="N137" i="40" s="1"/>
  <c r="L18" i="58"/>
  <c r="M32" i="63"/>
  <c r="M137" i="40" s="1"/>
  <c r="D41" i="8"/>
  <c r="L32" i="63"/>
  <c r="H45" i="43"/>
  <c r="G21" i="43"/>
  <c r="G46" i="43" s="1"/>
  <c r="O14" i="66"/>
  <c r="N53" i="42" s="1"/>
  <c r="N61" i="42" s="1"/>
  <c r="N71" i="42" s="1"/>
  <c r="L77" i="42"/>
  <c r="K77" i="42" s="1"/>
  <c r="N19" i="58"/>
  <c r="E43" i="8"/>
  <c r="L19" i="58"/>
  <c r="K19" i="58" s="1"/>
  <c r="E44" i="8" s="1"/>
  <c r="M76" i="42"/>
  <c r="N14" i="66"/>
  <c r="M53" i="42" s="1"/>
  <c r="M61" i="42" s="1"/>
  <c r="M71" i="42" s="1"/>
  <c r="N33" i="63"/>
  <c r="L74" i="42"/>
  <c r="M33" i="63"/>
  <c r="N74" i="42"/>
  <c r="N85" i="42" s="1"/>
  <c r="N77" i="42"/>
  <c r="L76" i="42"/>
  <c r="K76" i="42" s="1"/>
  <c r="M14" i="66"/>
  <c r="L33" i="63"/>
  <c r="M74" i="42"/>
  <c r="M85" i="42" s="1"/>
  <c r="M77" i="42"/>
  <c r="N76" i="42"/>
  <c r="E45" i="8"/>
  <c r="L75" i="42" s="1"/>
  <c r="K75" i="42" s="1"/>
  <c r="E41" i="8"/>
  <c r="L64" i="42" s="1"/>
  <c r="M19" i="58"/>
  <c r="G30" i="36"/>
  <c r="J30" i="36"/>
  <c r="G47" i="41"/>
  <c r="F5" i="36" s="1"/>
  <c r="D25" i="36"/>
  <c r="N85" i="74"/>
  <c r="F25" i="36"/>
  <c r="D11" i="39"/>
  <c r="I9" i="36"/>
  <c r="I29" i="36" s="1"/>
  <c r="V52" i="48"/>
  <c r="H12" i="39" s="1"/>
  <c r="H13" i="39" s="1"/>
  <c r="V112" i="40"/>
  <c r="D12" i="39" s="1"/>
  <c r="D13" i="39" s="1"/>
  <c r="I5" i="36"/>
  <c r="J11" i="39"/>
  <c r="V112" i="44"/>
  <c r="F12" i="39" s="1"/>
  <c r="F13" i="39" s="1"/>
  <c r="I7" i="36"/>
  <c r="I27" i="36" s="1"/>
  <c r="I10" i="36"/>
  <c r="I30" i="36" s="1"/>
  <c r="V52" i="50"/>
  <c r="I12" i="39" s="1"/>
  <c r="I13" i="39" s="1"/>
  <c r="N86" i="74"/>
  <c r="O46" i="45"/>
  <c r="O67" i="45"/>
  <c r="G67" i="45" s="1"/>
  <c r="F7" i="39" s="1"/>
  <c r="O49" i="45"/>
  <c r="G49" i="45" s="1"/>
  <c r="F7" i="36" s="1"/>
  <c r="G45" i="45"/>
  <c r="D7" i="36" s="1"/>
  <c r="D27" i="36" s="1"/>
  <c r="G11" i="39"/>
  <c r="D20" i="8"/>
  <c r="L77" i="74"/>
  <c r="K77" i="74" s="1"/>
  <c r="K39" i="63"/>
  <c r="K48" i="8" s="1"/>
  <c r="G65" i="45"/>
  <c r="F5" i="39" s="1"/>
  <c r="F27" i="36" s="1"/>
  <c r="F8" i="8"/>
  <c r="D8" i="8" s="1"/>
  <c r="E39" i="8" s="1"/>
  <c r="L52" i="42" s="1"/>
  <c r="F10" i="8"/>
  <c r="D10" i="8" s="1"/>
  <c r="D17" i="39"/>
  <c r="D18" i="39" s="1"/>
  <c r="N34" i="33"/>
  <c r="K3" i="35"/>
  <c r="F30" i="8"/>
  <c r="W4" i="63" s="1"/>
  <c r="F28" i="8"/>
  <c r="I32" i="58" s="1"/>
  <c r="G41" i="47"/>
  <c r="D8" i="36" s="1"/>
  <c r="D28" i="36" s="1"/>
  <c r="AA61" i="47"/>
  <c r="G61" i="47" s="1"/>
  <c r="G5" i="39" s="1"/>
  <c r="F28" i="36" s="1"/>
  <c r="G32" i="36"/>
  <c r="J32" i="36"/>
  <c r="M19" i="66"/>
  <c r="L24" i="58"/>
  <c r="L38" i="63"/>
  <c r="N19" i="66"/>
  <c r="M53" i="52" s="1"/>
  <c r="M61" i="52" s="1"/>
  <c r="M71" i="52" s="1"/>
  <c r="O19" i="66"/>
  <c r="N53" i="52" s="1"/>
  <c r="N61" i="52" s="1"/>
  <c r="N71" i="52" s="1"/>
  <c r="J39" i="8"/>
  <c r="L52" i="52" s="1"/>
  <c r="L74" i="52"/>
  <c r="M24" i="58"/>
  <c r="M76" i="52" s="1"/>
  <c r="M38" i="63"/>
  <c r="M77" i="52" s="1"/>
  <c r="N24" i="58"/>
  <c r="N76" i="52" s="1"/>
  <c r="J45" i="8"/>
  <c r="L75" i="52" s="1"/>
  <c r="K75" i="52" s="1"/>
  <c r="N38" i="63"/>
  <c r="N77" i="52" s="1"/>
  <c r="J43" i="8"/>
  <c r="V52" i="42"/>
  <c r="E12" i="39" s="1"/>
  <c r="E13" i="39" s="1"/>
  <c r="I6" i="36"/>
  <c r="I26" i="36" s="1"/>
  <c r="M36" i="63"/>
  <c r="M77" i="48" s="1"/>
  <c r="L36" i="63"/>
  <c r="M22" i="58"/>
  <c r="M76" i="48" s="1"/>
  <c r="H45" i="8"/>
  <c r="L75" i="48" s="1"/>
  <c r="K75" i="48" s="1"/>
  <c r="M74" i="48"/>
  <c r="N22" i="58"/>
  <c r="N76" i="48" s="1"/>
  <c r="N74" i="48"/>
  <c r="L22" i="58"/>
  <c r="M17" i="66"/>
  <c r="N36" i="63"/>
  <c r="N77" i="48" s="1"/>
  <c r="H39" i="8"/>
  <c r="L52" i="48" s="1"/>
  <c r="H41" i="8"/>
  <c r="L64" i="48" s="1"/>
  <c r="L74" i="48"/>
  <c r="O17" i="66"/>
  <c r="N53" i="48" s="1"/>
  <c r="N61" i="48" s="1"/>
  <c r="N71" i="48" s="1"/>
  <c r="N17" i="66"/>
  <c r="M53" i="48" s="1"/>
  <c r="M61" i="48" s="1"/>
  <c r="M71" i="48" s="1"/>
  <c r="H43" i="8"/>
  <c r="C26" i="36"/>
  <c r="C33" i="36" s="1"/>
  <c r="C13" i="36"/>
  <c r="M21" i="58"/>
  <c r="M76" i="46" s="1"/>
  <c r="N74" i="46"/>
  <c r="M16" i="66"/>
  <c r="M74" i="46"/>
  <c r="N21" i="58"/>
  <c r="N76" i="46" s="1"/>
  <c r="G45" i="8"/>
  <c r="L75" i="46" s="1"/>
  <c r="K75" i="46" s="1"/>
  <c r="L21" i="58"/>
  <c r="N35" i="63"/>
  <c r="N77" i="46" s="1"/>
  <c r="G43" i="8"/>
  <c r="L35" i="63"/>
  <c r="L74" i="46"/>
  <c r="O16" i="66"/>
  <c r="N53" i="46" s="1"/>
  <c r="N61" i="46" s="1"/>
  <c r="N71" i="46" s="1"/>
  <c r="M35" i="63"/>
  <c r="M77" i="46" s="1"/>
  <c r="G39" i="8"/>
  <c r="L52" i="46" s="1"/>
  <c r="N16" i="66"/>
  <c r="M53" i="46" s="1"/>
  <c r="M61" i="46" s="1"/>
  <c r="M71" i="46" s="1"/>
  <c r="J29" i="36"/>
  <c r="G29" i="36"/>
  <c r="K61" i="53"/>
  <c r="G61" i="53" s="1"/>
  <c r="J7" i="39" s="1"/>
  <c r="F31" i="36" s="1"/>
  <c r="K40" i="53"/>
  <c r="K43" i="53"/>
  <c r="G39" i="53"/>
  <c r="D11" i="36" s="1"/>
  <c r="D31" i="36" s="1"/>
  <c r="G63" i="47"/>
  <c r="G7" i="39" s="1"/>
  <c r="H64" i="43"/>
  <c r="G64" i="43" s="1"/>
  <c r="E4" i="39" s="1"/>
  <c r="H65" i="43"/>
  <c r="G65" i="43" s="1"/>
  <c r="E5" i="39" s="1"/>
  <c r="G63" i="43"/>
  <c r="E6" i="39" s="1"/>
  <c r="N15" i="66"/>
  <c r="M113" i="44" s="1"/>
  <c r="M121" i="44" s="1"/>
  <c r="M131" i="44" s="1"/>
  <c r="M34" i="63"/>
  <c r="M137" i="44" s="1"/>
  <c r="L134" i="44"/>
  <c r="F45" i="8"/>
  <c r="L135" i="44" s="1"/>
  <c r="K135" i="44" s="1"/>
  <c r="L34" i="63"/>
  <c r="M20" i="58"/>
  <c r="M136" i="44" s="1"/>
  <c r="O15" i="66"/>
  <c r="N113" i="44" s="1"/>
  <c r="N121" i="44" s="1"/>
  <c r="N131" i="44" s="1"/>
  <c r="L20" i="58"/>
  <c r="F43" i="8"/>
  <c r="F41" i="8"/>
  <c r="L124" i="44" s="1"/>
  <c r="N34" i="63"/>
  <c r="N137" i="44" s="1"/>
  <c r="N20" i="58"/>
  <c r="N136" i="44" s="1"/>
  <c r="F39" i="8"/>
  <c r="L112" i="44" s="1"/>
  <c r="M15" i="66"/>
  <c r="K46" i="43"/>
  <c r="K67" i="43"/>
  <c r="K49" i="43"/>
  <c r="V52" i="46"/>
  <c r="G12" i="39" s="1"/>
  <c r="G13" i="39" s="1"/>
  <c r="I8" i="36"/>
  <c r="I28" i="36" s="1"/>
  <c r="I35" i="78"/>
  <c r="J33" i="78"/>
  <c r="L53" i="74"/>
  <c r="K53" i="74" s="1"/>
  <c r="L20" i="66"/>
  <c r="K38" i="8" s="1"/>
  <c r="I11" i="36"/>
  <c r="I31" i="36" s="1"/>
  <c r="V52" i="52"/>
  <c r="J12" i="39" s="1"/>
  <c r="J13" i="39" s="1"/>
  <c r="J8" i="36" l="1"/>
  <c r="G8" i="36"/>
  <c r="G28" i="36"/>
  <c r="J28" i="36"/>
  <c r="G31" i="36"/>
  <c r="J31" i="36"/>
  <c r="G27" i="36"/>
  <c r="J27" i="36"/>
  <c r="L61" i="42"/>
  <c r="L71" i="42" s="1"/>
  <c r="K52" i="42"/>
  <c r="K61" i="42" s="1"/>
  <c r="K74" i="48"/>
  <c r="L85" i="48"/>
  <c r="L15" i="66"/>
  <c r="F38" i="8" s="1"/>
  <c r="L113" i="44"/>
  <c r="K113" i="44" s="1"/>
  <c r="G7" i="36"/>
  <c r="J7" i="36"/>
  <c r="N146" i="44"/>
  <c r="G43" i="53"/>
  <c r="F11" i="36" s="1"/>
  <c r="K35" i="63"/>
  <c r="G48" i="8" s="1"/>
  <c r="L77" i="46"/>
  <c r="K77" i="46" s="1"/>
  <c r="E13" i="8"/>
  <c r="E20" i="8"/>
  <c r="J3" i="35"/>
  <c r="G34" i="33"/>
  <c r="E15" i="8"/>
  <c r="D22" i="8"/>
  <c r="D23" i="8" s="1"/>
  <c r="E19" i="8"/>
  <c r="E11" i="8"/>
  <c r="E16" i="8"/>
  <c r="E7" i="8"/>
  <c r="E9" i="8"/>
  <c r="E18" i="8"/>
  <c r="E14" i="8"/>
  <c r="J25" i="36"/>
  <c r="G25" i="36"/>
  <c r="L137" i="44"/>
  <c r="K137" i="44" s="1"/>
  <c r="K34" i="63"/>
  <c r="F48" i="8" s="1"/>
  <c r="L77" i="48"/>
  <c r="K77" i="48" s="1"/>
  <c r="K36" i="63"/>
  <c r="H48" i="8" s="1"/>
  <c r="K74" i="52"/>
  <c r="L14" i="66"/>
  <c r="E38" i="8" s="1"/>
  <c r="E51" i="8" s="1"/>
  <c r="E52" i="8" s="1"/>
  <c r="L53" i="42"/>
  <c r="K53" i="42" s="1"/>
  <c r="K134" i="40"/>
  <c r="K21" i="58"/>
  <c r="G44" i="8" s="1"/>
  <c r="L76" i="46"/>
  <c r="K76" i="46" s="1"/>
  <c r="K134" i="44"/>
  <c r="L70" i="48"/>
  <c r="K64" i="48"/>
  <c r="K70" i="48" s="1"/>
  <c r="J5" i="36"/>
  <c r="G5" i="36"/>
  <c r="N86" i="42"/>
  <c r="L13" i="66"/>
  <c r="D38" i="8" s="1"/>
  <c r="L113" i="40"/>
  <c r="K113" i="40" s="1"/>
  <c r="K53" i="50"/>
  <c r="K52" i="48"/>
  <c r="L61" i="48"/>
  <c r="L71" i="48" s="1"/>
  <c r="M86" i="46"/>
  <c r="M85" i="46"/>
  <c r="K38" i="63"/>
  <c r="J48" i="8" s="1"/>
  <c r="L77" i="52"/>
  <c r="K77" i="52" s="1"/>
  <c r="E10" i="8"/>
  <c r="K41" i="8"/>
  <c r="L64" i="74" s="1"/>
  <c r="H16" i="39"/>
  <c r="M12" i="39"/>
  <c r="G45" i="43"/>
  <c r="D6" i="36" s="1"/>
  <c r="H67" i="43"/>
  <c r="G67" i="43" s="1"/>
  <c r="E7" i="39" s="1"/>
  <c r="H49" i="43"/>
  <c r="G49" i="43" s="1"/>
  <c r="F6" i="36" s="1"/>
  <c r="F13" i="36" s="1"/>
  <c r="H46" i="43"/>
  <c r="L135" i="40"/>
  <c r="K135" i="40" s="1"/>
  <c r="L45" i="8"/>
  <c r="L85" i="50"/>
  <c r="K74" i="50"/>
  <c r="K85" i="50" s="1"/>
  <c r="L85" i="74"/>
  <c r="K51" i="8"/>
  <c r="K52" i="8" s="1"/>
  <c r="N145" i="44"/>
  <c r="K52" i="46"/>
  <c r="K61" i="46" s="1"/>
  <c r="L53" i="46"/>
  <c r="K53" i="46" s="1"/>
  <c r="L16" i="66"/>
  <c r="G38" i="8" s="1"/>
  <c r="G51" i="8" s="1"/>
  <c r="G52" i="8" s="1"/>
  <c r="L53" i="48"/>
  <c r="K53" i="48" s="1"/>
  <c r="L17" i="66"/>
  <c r="H38" i="8" s="1"/>
  <c r="K24" i="58"/>
  <c r="J44" i="8" s="1"/>
  <c r="J50" i="8" s="1"/>
  <c r="L76" i="52"/>
  <c r="K76" i="52" s="1"/>
  <c r="F5" i="6"/>
  <c r="F6" i="6"/>
  <c r="F7" i="6"/>
  <c r="E8" i="8"/>
  <c r="F4" i="6"/>
  <c r="K39" i="8"/>
  <c r="L52" i="74" s="1"/>
  <c r="K32" i="63"/>
  <c r="D48" i="8" s="1"/>
  <c r="L137" i="40"/>
  <c r="K137" i="40" s="1"/>
  <c r="N146" i="40"/>
  <c r="N86" i="50"/>
  <c r="K76" i="50"/>
  <c r="K85" i="74"/>
  <c r="N85" i="46"/>
  <c r="K64" i="42"/>
  <c r="K70" i="42" s="1"/>
  <c r="L70" i="42"/>
  <c r="L85" i="42"/>
  <c r="K74" i="42"/>
  <c r="K85" i="42" s="1"/>
  <c r="L124" i="40"/>
  <c r="M146" i="40"/>
  <c r="K52" i="52"/>
  <c r="L61" i="50"/>
  <c r="K52" i="50"/>
  <c r="K61" i="50" s="1"/>
  <c r="K71" i="50" s="1"/>
  <c r="K86" i="50" s="1"/>
  <c r="L130" i="44"/>
  <c r="K124" i="44"/>
  <c r="K130" i="44" s="1"/>
  <c r="E11" i="39"/>
  <c r="F26" i="36"/>
  <c r="N86" i="46"/>
  <c r="N85" i="48"/>
  <c r="N86" i="48" s="1"/>
  <c r="K77" i="50"/>
  <c r="M86" i="50"/>
  <c r="L121" i="44"/>
  <c r="L131" i="44" s="1"/>
  <c r="K112" i="44"/>
  <c r="K121" i="44" s="1"/>
  <c r="K131" i="44" s="1"/>
  <c r="K22" i="58"/>
  <c r="H44" i="8" s="1"/>
  <c r="H50" i="8" s="1"/>
  <c r="L76" i="48"/>
  <c r="K76" i="48" s="1"/>
  <c r="L53" i="52"/>
  <c r="K53" i="52" s="1"/>
  <c r="L19" i="66"/>
  <c r="J38" i="8" s="1"/>
  <c r="K33" i="78"/>
  <c r="J35" i="78"/>
  <c r="F50" i="8"/>
  <c r="G41" i="8"/>
  <c r="L64" i="46" s="1"/>
  <c r="R3" i="35"/>
  <c r="G39" i="33"/>
  <c r="J41" i="8"/>
  <c r="L64" i="52" s="1"/>
  <c r="M86" i="42"/>
  <c r="D39" i="8"/>
  <c r="M85" i="50"/>
  <c r="K37" i="63"/>
  <c r="I48" i="8" s="1"/>
  <c r="L70" i="50"/>
  <c r="K64" i="50"/>
  <c r="K70" i="50" s="1"/>
  <c r="I13" i="36"/>
  <c r="I25" i="36"/>
  <c r="I33" i="36" s="1"/>
  <c r="L136" i="44"/>
  <c r="K136" i="44" s="1"/>
  <c r="K20" i="58"/>
  <c r="F44" i="8" s="1"/>
  <c r="L85" i="46"/>
  <c r="K74" i="46"/>
  <c r="K85" i="46" s="1"/>
  <c r="M85" i="48"/>
  <c r="N85" i="52"/>
  <c r="N86" i="52" s="1"/>
  <c r="E6" i="8"/>
  <c r="H19" i="39"/>
  <c r="N40" i="33" s="1"/>
  <c r="M11" i="39"/>
  <c r="L136" i="40"/>
  <c r="K136" i="40" s="1"/>
  <c r="K18" i="58"/>
  <c r="D44" i="8" s="1"/>
  <c r="D50" i="8" s="1"/>
  <c r="L18" i="66"/>
  <c r="I38" i="8" s="1"/>
  <c r="F11" i="39"/>
  <c r="G51" i="51"/>
  <c r="K32" i="33"/>
  <c r="R52" i="50"/>
  <c r="M145" i="44"/>
  <c r="M146" i="44" s="1"/>
  <c r="G50" i="8"/>
  <c r="M86" i="48"/>
  <c r="M85" i="52"/>
  <c r="M86" i="52" s="1"/>
  <c r="E17" i="8"/>
  <c r="K33" i="63"/>
  <c r="E48" i="8" s="1"/>
  <c r="L43" i="8"/>
  <c r="R53" i="50"/>
  <c r="G52" i="51"/>
  <c r="I50" i="8"/>
  <c r="L3" i="35" l="1"/>
  <c r="G13" i="36"/>
  <c r="H5" i="36" s="1"/>
  <c r="J13" i="36"/>
  <c r="K5" i="36" s="1"/>
  <c r="M43" i="33" s="1"/>
  <c r="K145" i="40"/>
  <c r="Z5" i="6"/>
  <c r="R5" i="6"/>
  <c r="P5" i="6"/>
  <c r="T5" i="6"/>
  <c r="J5" i="6"/>
  <c r="X5" i="6"/>
  <c r="L5" i="6"/>
  <c r="AB5" i="6"/>
  <c r="AD5" i="6"/>
  <c r="H5" i="6"/>
  <c r="N5" i="6"/>
  <c r="E5" i="6"/>
  <c r="V5" i="6"/>
  <c r="K85" i="48"/>
  <c r="K71" i="42"/>
  <c r="K86" i="42" s="1"/>
  <c r="G50" i="41"/>
  <c r="R113" i="40"/>
  <c r="K85" i="52"/>
  <c r="L86" i="42"/>
  <c r="H17" i="39"/>
  <c r="K61" i="52"/>
  <c r="L85" i="52"/>
  <c r="K50" i="8"/>
  <c r="K64" i="52"/>
  <c r="K70" i="52" s="1"/>
  <c r="L70" i="52"/>
  <c r="L71" i="50"/>
  <c r="L86" i="50" s="1"/>
  <c r="X50" i="50" s="1"/>
  <c r="E10" i="36" s="1"/>
  <c r="E30" i="36" s="1"/>
  <c r="L70" i="46"/>
  <c r="K64" i="46"/>
  <c r="K70" i="46" s="1"/>
  <c r="L61" i="52"/>
  <c r="L71" i="52" s="1"/>
  <c r="L86" i="52" s="1"/>
  <c r="H51" i="8"/>
  <c r="H52" i="8" s="1"/>
  <c r="J11" i="36"/>
  <c r="G11" i="36"/>
  <c r="I51" i="8"/>
  <c r="I52" i="8" s="1"/>
  <c r="G49" i="41"/>
  <c r="R112" i="40"/>
  <c r="C31" i="33"/>
  <c r="L41" i="8"/>
  <c r="L48" i="8"/>
  <c r="G6" i="36"/>
  <c r="J6" i="36"/>
  <c r="L86" i="48"/>
  <c r="L145" i="44"/>
  <c r="L146" i="44" s="1"/>
  <c r="X110" i="44" s="1"/>
  <c r="E7" i="36" s="1"/>
  <c r="E27" i="36" s="1"/>
  <c r="R113" i="44"/>
  <c r="G52" i="45"/>
  <c r="E50" i="8"/>
  <c r="L44" i="8"/>
  <c r="L50" i="8" s="1"/>
  <c r="L51" i="8" s="1"/>
  <c r="L52" i="8" s="1"/>
  <c r="F19" i="36"/>
  <c r="H46" i="33" s="1"/>
  <c r="K35" i="78"/>
  <c r="L33" i="78"/>
  <c r="L130" i="40"/>
  <c r="K124" i="40"/>
  <c r="K130" i="40" s="1"/>
  <c r="K52" i="74"/>
  <c r="K61" i="74" s="1"/>
  <c r="L61" i="74"/>
  <c r="K61" i="48"/>
  <c r="K71" i="48" s="1"/>
  <c r="K145" i="44"/>
  <c r="K146" i="44" s="1"/>
  <c r="G31" i="33"/>
  <c r="G51" i="45"/>
  <c r="R112" i="44"/>
  <c r="R4" i="6"/>
  <c r="J4" i="6"/>
  <c r="T4" i="6"/>
  <c r="AD4" i="6"/>
  <c r="V4" i="6"/>
  <c r="P4" i="6"/>
  <c r="AB4" i="6"/>
  <c r="H4" i="6"/>
  <c r="F8" i="6"/>
  <c r="X4" i="6"/>
  <c r="L4" i="6"/>
  <c r="N4" i="6"/>
  <c r="E4" i="6"/>
  <c r="Z4" i="6"/>
  <c r="L61" i="46"/>
  <c r="L71" i="46" s="1"/>
  <c r="L86" i="46" s="1"/>
  <c r="X50" i="46" s="1"/>
  <c r="E8" i="36" s="1"/>
  <c r="E28" i="36" s="1"/>
  <c r="D26" i="36"/>
  <c r="D33" i="36" s="1"/>
  <c r="D13" i="36"/>
  <c r="F20" i="36" s="1"/>
  <c r="O46" i="33" s="1"/>
  <c r="J26" i="36"/>
  <c r="G26" i="36"/>
  <c r="F51" i="8"/>
  <c r="F52" i="8" s="1"/>
  <c r="J51" i="8"/>
  <c r="J52" i="8" s="1"/>
  <c r="K71" i="46"/>
  <c r="K86" i="46" s="1"/>
  <c r="AD7" i="6"/>
  <c r="L7" i="6"/>
  <c r="T7" i="6"/>
  <c r="E7" i="6"/>
  <c r="J7" i="6"/>
  <c r="X7" i="6"/>
  <c r="Z7" i="6"/>
  <c r="H7" i="6"/>
  <c r="N7" i="6"/>
  <c r="P7" i="6"/>
  <c r="R7" i="6"/>
  <c r="V7" i="6"/>
  <c r="AB7" i="6"/>
  <c r="N39" i="33"/>
  <c r="H18" i="39"/>
  <c r="D51" i="8"/>
  <c r="D52" i="8" s="1"/>
  <c r="L38" i="8"/>
  <c r="L145" i="40"/>
  <c r="F33" i="36"/>
  <c r="G47" i="47"/>
  <c r="R52" i="46"/>
  <c r="G32" i="33"/>
  <c r="L112" i="40"/>
  <c r="L39" i="8"/>
  <c r="L6" i="6"/>
  <c r="AD6" i="6"/>
  <c r="T6" i="6"/>
  <c r="N6" i="6"/>
  <c r="Z6" i="6"/>
  <c r="H6" i="6"/>
  <c r="E6" i="6"/>
  <c r="R6" i="6"/>
  <c r="P6" i="6"/>
  <c r="AB6" i="6"/>
  <c r="J6" i="6"/>
  <c r="V6" i="6"/>
  <c r="X6" i="6"/>
  <c r="K64" i="74"/>
  <c r="K70" i="74" s="1"/>
  <c r="L70" i="74"/>
  <c r="R53" i="46"/>
  <c r="G48" i="47"/>
  <c r="X50" i="42" l="1"/>
  <c r="E6" i="36" s="1"/>
  <c r="E26" i="36" s="1"/>
  <c r="G33" i="36"/>
  <c r="H25" i="36" s="1"/>
  <c r="H43" i="33" s="1"/>
  <c r="J33" i="36"/>
  <c r="K25" i="36" s="1"/>
  <c r="O43" i="33" s="1"/>
  <c r="K71" i="74"/>
  <c r="K86" i="74" s="1"/>
  <c r="R53" i="52"/>
  <c r="G46" i="53"/>
  <c r="L35" i="78"/>
  <c r="M33" i="78"/>
  <c r="G51" i="43"/>
  <c r="C32" i="33"/>
  <c r="R52" i="42"/>
  <c r="X50" i="48"/>
  <c r="E9" i="36" s="1"/>
  <c r="E29" i="36" s="1"/>
  <c r="X50" i="52"/>
  <c r="E11" i="36" s="1"/>
  <c r="E31" i="36" s="1"/>
  <c r="U6" i="6"/>
  <c r="Q6" i="6"/>
  <c r="S6" i="6"/>
  <c r="O6" i="6"/>
  <c r="K6" i="6"/>
  <c r="Y6" i="6"/>
  <c r="G6" i="6"/>
  <c r="M6" i="6"/>
  <c r="I6" i="6"/>
  <c r="AC6" i="6"/>
  <c r="AA6" i="6"/>
  <c r="W6" i="6"/>
  <c r="O7" i="6"/>
  <c r="G7" i="6"/>
  <c r="U7" i="6"/>
  <c r="Q7" i="6"/>
  <c r="M7" i="6"/>
  <c r="S7" i="6"/>
  <c r="Y7" i="6"/>
  <c r="W7" i="6"/>
  <c r="I7" i="6"/>
  <c r="AA7" i="6"/>
  <c r="AC7" i="6"/>
  <c r="K7" i="6"/>
  <c r="I5" i="6"/>
  <c r="K5" i="6"/>
  <c r="M5" i="6"/>
  <c r="Y5" i="6"/>
  <c r="O5" i="6"/>
  <c r="Q5" i="6"/>
  <c r="S5" i="6"/>
  <c r="AA5" i="6"/>
  <c r="AC5" i="6"/>
  <c r="U5" i="6"/>
  <c r="G5" i="6"/>
  <c r="W5" i="6"/>
  <c r="S3" i="35"/>
  <c r="G40" i="33"/>
  <c r="G52" i="43"/>
  <c r="R53" i="42"/>
  <c r="L121" i="40"/>
  <c r="L131" i="40" s="1"/>
  <c r="L146" i="40" s="1"/>
  <c r="K112" i="40"/>
  <c r="K121" i="40" s="1"/>
  <c r="K131" i="40" s="1"/>
  <c r="K146" i="40" s="1"/>
  <c r="O4" i="6"/>
  <c r="S4" i="6"/>
  <c r="Y4" i="6"/>
  <c r="E8" i="6"/>
  <c r="AA4" i="6"/>
  <c r="U4" i="6"/>
  <c r="I4" i="6"/>
  <c r="G4" i="6"/>
  <c r="Q4" i="6"/>
  <c r="W4" i="6"/>
  <c r="M4" i="6"/>
  <c r="AC4" i="6"/>
  <c r="K4" i="6"/>
  <c r="K86" i="48"/>
  <c r="K71" i="52"/>
  <c r="K86" i="52" s="1"/>
  <c r="D15" i="36"/>
  <c r="F43" i="33"/>
  <c r="L71" i="74"/>
  <c r="L86" i="74" s="1"/>
  <c r="X50" i="74" s="1"/>
  <c r="E12" i="36" s="1"/>
  <c r="E32" i="36" s="1"/>
  <c r="R52" i="52"/>
  <c r="G45" i="53"/>
  <c r="N31" i="33"/>
  <c r="H50" i="33"/>
  <c r="D19" i="39"/>
  <c r="O50" i="33" s="1"/>
  <c r="N33" i="78" l="1"/>
  <c r="M35" i="78"/>
  <c r="X110" i="40"/>
  <c r="E5" i="36" s="1"/>
  <c r="E13" i="36" l="1"/>
  <c r="E25" i="36"/>
  <c r="E33" i="36" s="1"/>
  <c r="O33" i="78"/>
  <c r="N35" i="78"/>
  <c r="D19" i="36" l="1"/>
  <c r="F46" i="33" s="1"/>
  <c r="M3" i="35"/>
  <c r="D20" i="36"/>
  <c r="M46" i="33" s="1"/>
  <c r="P33" i="78"/>
  <c r="O35" i="78"/>
  <c r="P35" i="78" l="1"/>
  <c r="Q33" i="78"/>
  <c r="Q35" i="78" l="1"/>
  <c r="R33" i="78"/>
  <c r="R35" i="78" l="1"/>
  <c r="S33" i="78"/>
  <c r="T33" i="78" l="1"/>
  <c r="S35" i="78"/>
  <c r="U33" i="78" l="1"/>
  <c r="T35" i="78"/>
  <c r="U35" i="78" l="1"/>
  <c r="V33" i="78"/>
  <c r="W33" i="78" l="1"/>
  <c r="V35" i="78"/>
  <c r="W35" i="78" l="1"/>
  <c r="X33" i="78"/>
  <c r="X35" i="78" l="1"/>
  <c r="Y33" i="78"/>
  <c r="Y35" i="78" l="1"/>
  <c r="Z33" i="78"/>
  <c r="AA33" i="78" l="1"/>
  <c r="Z35" i="78"/>
  <c r="AB33" i="78" l="1"/>
  <c r="AA35" i="78"/>
  <c r="AB35" i="78" l="1"/>
  <c r="AC33" i="78"/>
  <c r="AC35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3BDAA810-02D2-42E8-8817-DC640DA8AD6B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B16814C3-9AEC-49AD-B9AC-8A3486BB1E05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CE8EEBB1-DD52-4426-8F1B-E25FA25016D1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E90F63A-CDB9-4067-B89E-D5E00E262B4A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854A2184-5C7C-44FC-A83F-86917ED26AC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3DCAC134-FC60-4ED3-A8E5-06A84BF17CA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7080BEE7-67C0-48D0-AB3A-418CC47E4B7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70B073BE-9570-4F86-B9BD-376540927FE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B334B81E-80C6-44FB-9EFD-8085B0564FC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9010F328-BE4E-4754-ABC4-FEE519B376C4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67755B4A-6853-4735-9956-5E3847C2F2E9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D8DD58BD-BE20-4596-BA75-CA2178DA4E1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AFC2B206-B1F8-4032-8030-52AA0661035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7A051647-8BA5-4A8C-9E09-30405D75FA3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A298EA63-AA93-4A10-ACB7-437D6234273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FF515AB6-66E7-41A9-808C-D89ABB6CD99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BA566A6D-9EEB-4173-86FB-0FF9FCDEF62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543EE8A2-330A-4912-8C3D-977ED40D301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6BB1FDA-45FC-457A-AB10-02B2765D43C1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69B03533-BBB2-4375-A0E2-9379ACACD963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5630B820-47B6-478E-90FA-4A7C3EFF72A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F31988AB-3AB8-4F27-AD97-A3FFB66E156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17C56D02-DEDB-42E3-A9E3-425AE53E68B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4FA1CBFA-9C63-467D-9F02-F5A7A363CD9E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886D05B7-F0CE-4B98-86B7-E23C0C9C505F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4A3FD8E3-C26D-4E48-981F-BCC91BA0669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3FA13789-C522-4428-82B4-57EA5500E61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52386DB1-AFF7-4CAB-8AFB-8A8A9D37DCD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1E911A2B-E4F4-4F9B-8056-02016A430CE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377D4272-29FB-4C1B-A696-3B89C3D9A9C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5510F145-0245-4EB4-8B0E-FFBA715912F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E521DE04-54FD-4446-93BB-A4BD993ACF2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FD959C96-64F4-40E6-9F3E-3F6DC6713D1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144E0076-B878-4CCE-8D36-C95C2089F37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22B4E61E-A0E2-4B00-B692-97EEC6533F3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4FE8F5F3-8090-4BC2-8B6E-23112972AB9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B1325296-0B86-40EF-9B48-CCB891F4F74C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7A676C20-FAD1-4819-B8A6-052194A837E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28C8A0D4-2E99-4FA7-B98F-6833192705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49D17B99-3618-439E-9BFC-3620DB06841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7838D9D6-F1F2-4484-AB5F-04D5626CAF5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376D5C06-B3AB-4F4A-8E0B-13B0D83B7F6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2E2DF949-61A3-4DF5-A42D-A1301D8BD7F9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DE55D6AD-40A4-4D60-A605-003FEB67150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5C41EBE3-BDFF-40B6-B034-D2C7476B85A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8E699C2-65C6-46BF-B63B-659B265595F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49D9215C-29DD-4E5B-B198-E285341832B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624BB6FD-8D1B-4672-9A16-F2E1965D3B6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2F48532-6CCC-4318-AB69-B0A8A4EEFDB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3BB57470-AA12-491C-B589-65383D49C7B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F549F034-91B3-4830-81CD-5564E728B33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86FCA78C-68A1-481B-B120-983F9C681D3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ACBEFC0-7D7F-4A5E-B1F2-ECF5F1AC3261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646FB930-9CA9-4CBD-ADDE-6297E0CA646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AC53F6DA-03AF-4211-BB08-734DFEC3736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5D44E815-FC56-4C87-90BF-E09047EB98A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A0C666BD-E137-4589-81E2-A8169E94849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EF450851-2487-4405-99DF-477FA0DD146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5E088A4-7811-4AFE-A7B1-4F57DCAE7BD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A1B0F06E-0B62-4100-A3BB-4D2F05968E8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21E1936F-2DC7-4C08-9378-BF0C68FB706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D264AB01-5760-47E7-888E-9FF9E5C9363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23A8BA73-5C45-4C1F-A2BD-C3E3D702085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87DBD9B9-7832-44E1-A060-86178337B40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A9B47D70-DEFD-4AB6-B122-F448F8EB201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BC0BD8DC-AC48-4E8D-94B4-D5D35F6ACD2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60DCB608-CD05-4659-9C4B-22CACAE49F6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C91F59AF-9CF0-4FF9-BBE7-1DCE5F3DC59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7FD0E8BE-AED7-4FE7-B956-0C2D176B5DC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8C80A0CB-C0F7-43CE-80AA-2C9B92DD60B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B3084C43-56B5-4E70-8FBC-F4866A15C25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C56E31EE-86CC-42AA-940A-22ABC37B2E8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B79B0212-F2A3-420F-B55F-FABBAD0D5B8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D8256DA9-2CA7-4B82-A418-863B979BA03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973E10C1-E4AE-4EAC-A527-8AE5FD9283C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C2F792CD-8F15-437C-905B-27D27275700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FAAF575B-DB40-427C-8ED4-A63175FF6DE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28887133-6951-4EB4-971A-2CDF56ABDA1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CD5C6FA7-8A62-432F-999D-A6988C3BBAD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C9626DCC-82B5-4C88-A41F-E5ADFE17592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28660550-ED76-436A-9BC7-36DD13871A0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9FFF7C31-51B7-4A75-B74C-AFFD12F62FC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3484719E-9092-4A17-8DB1-3296FAC30C0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73169ED9-3315-4872-B819-F970E4EF2A7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7E6D5FDF-28D4-4D0A-A471-A1437D9B52E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6A0F60DE-DC6B-4023-8FB0-2AE09B06FB3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910B21BE-4CE8-4177-B1EC-BB54D8E8B62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D9906FC6-CFBB-4344-A4BD-BDDCD00BEBB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C49D86C8-FA7F-432B-BAC0-4F325E4C99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3AB58A8E-D03E-4C37-915C-25AB20B2AC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63C4A144-1C44-400E-94B3-C4897773D0D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BF2E65BA-9A37-4C47-9F80-AC5D328AA89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706BC454-E918-4213-BA5A-0E3CD6A035F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BA8B596B-BA3C-49A7-BECB-8E845CCE186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B751834F-1E06-461E-AB98-0DE41C97A81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9960B73B-4A29-4E20-8688-A7CDA446D9D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2611EC3C-7348-4072-AB40-C096C7AA65F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33F12D25-C60E-4A0A-BC0C-FC6B8E5DB17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8C23A33-C2EA-4D50-B159-FCBE3A2DF75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1BD23972-D806-4367-AFDA-2925451C650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8B049E89-0A99-43A5-BFD9-BCC36710D27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8E7FAED8-548C-4906-9DFC-671108244C4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3EC15C1-3E17-43EE-B674-45E04A1D206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EC6CDA96-4B3C-4DAD-A456-E1DE078AE92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BB865611-C09E-433A-8FAC-995F49299BF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6F2A7061-340A-489D-B5F5-BDCA4CAD7B1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34FF19DE-A889-44A0-8BA2-1B5B4C3B04A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21F60BA1-D516-4907-B868-1FA7F5CB972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B916695B-49CA-40DE-BBBC-7D63A301665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169A2673-980B-4768-8B86-2AF94956D25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C75C081-C4D0-4161-9920-ED62C8A82B05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1BF93082-C83F-4149-AED0-F93B325C87F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8864C324-0538-4575-8D05-F746349B1AE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D5DF618E-7CDE-4725-BCD8-92305464705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FCBF5B3-1BB7-4C5C-8BA4-B7F26761DAE8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E4DBC9C3-B854-4B2F-B061-978472CA180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EDE7608-2375-4F0A-83F3-AD998E1E7B4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58C55A3B-6239-4F4E-9D37-29F9F25130F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F2463844-55D4-4CE3-B395-2920EE944C8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9B61187A-79EE-43E4-9B6F-9AE6B240ABE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D375CC1-4A76-46FF-946E-38360DBA317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F5D9BD4D-6FA7-416C-8236-D5D4EC6DD55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EF326475-842B-45BF-B496-C7F5D54DEE6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BEA5B10-8096-406D-AB68-0D3107F3FBA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F7E61E7B-70BF-4133-9777-34136D767CC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DD265C82-812A-4EA3-A4CE-E70448750103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992FD8D6-305C-4538-A5EA-239D59ABDDDA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2A7219D7-610C-4CF5-8C84-0D20DE2337B7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532AB54A-66C4-4E5F-9184-36DF7B542EE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94E17F7-9AE7-45F0-A993-48194C337F7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66C6B5B-D5FE-48A8-9210-E43B3452213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4D9994EB-A83C-4255-8D01-D60DBC2C48F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90E90BB9-EDCC-408C-841E-5390D7BB974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710A03DF-9013-4482-A40C-9F6F90888FB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3CC68AD0-C573-4C0E-B484-2683319DE9E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B0893A16-8E77-45C9-950B-39F4A917D76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DDBBD060-98C8-4831-836F-D94354438732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856F914F-0B5E-4749-AE57-EE7019F9BC58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E000649C-2ABE-4CE0-B04B-68A445FAD096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BC578425-277B-4969-A843-CC484CA2B79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C6899662-6E2D-4518-98A8-C35FBCE32B9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C5564AD5-F5BC-4EEC-B8AF-0E55B9140761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1FBCBAC0-F718-4AB2-89E1-52E2AE9557F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A83FED00-A871-4DFA-899F-192C1566E22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898CDF1D-518B-47EC-98C3-D56E4547561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719902CD-55E3-49CD-BD4F-115A4AB596B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5963D570-CA90-4D93-98C0-6EFCCD3F0CE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29F27B1F-1FFE-4991-B817-924F6A4D75F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CF4E2BEB-C079-4BCB-8FC2-31D79E77492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D25E7F7E-28CF-4BF6-8786-DF90C680D63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CD439D4B-8345-4CD0-8182-1E1DCBCBFFF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3BC58C2C-3AC7-47EA-9A90-36C94BC55B9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FAB2EF5-6022-41D6-9D79-17969448DBB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E388D091-4B47-444C-A123-F08F5D372661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2E55FF5F-C754-4716-9DE2-596576419ACB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F0B7E676-DEED-4EE8-AC92-2F5A8C3BADE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C2D2298-2D8B-44B1-9589-3C132493667E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2A918BB7-054E-4036-8D15-2A81542F540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300A606E-1E04-4790-BF9D-83EA3CEDF673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1A1DD15B-097A-4B69-A217-608A0E8BA75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71CA5A8D-C223-4210-8730-11E544EF760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E05D356E-2FCC-48EA-8728-06F579104C3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E273B8A4-74FC-4D76-9D69-2F54192A5EA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23BE05E1-B0E1-4A26-A80E-F9422F5815F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B63C5B12-7D3F-4AD4-8138-B731B2E8FD6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E5F45CB-DE7F-42D1-B0C6-2FA81659B56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E81EFCA8-CE93-4C24-BA7F-752AEA68DA8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F1872BD5-A493-4E8C-870C-2727BCC66FB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1BF718C-B934-40A1-AFAC-8C3391B30A1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37257FB3-C48D-4078-A8CA-A48DDA1E7CF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15F7B57C-CCB6-47F8-9790-AFD5356BCFD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EF1DE35C-6706-4C4F-A28D-FEBEDFEEB33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6F8213AD-F0C5-4C73-8EE0-C4F86697DF8B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7FD9BFCF-04F5-473F-877E-9E6D1C5E6DF8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98E11731-FB12-4EB5-B50D-A68BC386602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CF5517E4-D2C9-462A-B90C-F3B6883000C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AAA45C3E-2EF4-4417-B936-31AE9383E28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C529E34F-26C2-4C89-97FB-8EC6A5157FA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611F15E6-A581-485F-9C5D-04B5033658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FC4DB878-6C41-45F5-B8CD-FFA44829087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8B53E638-C448-4B05-B07C-B8EFBE4CDA5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5E17F2A9-10F1-42BF-98A4-3945DA43BDF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50875329-38DF-49A2-AA1F-299854A87C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A14AA08F-9BCB-46FE-88DA-EEBE09AAE14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3872612-5925-44C5-BCA2-583FEE7279D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34AD03A1-508C-4B05-87C4-2C4F9034388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C15C388E-91AD-481E-B013-66D9B23A292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12794452-BDA9-4F90-AD18-D9A753B839A9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F8866E3C-AEAB-423D-B4B2-E5136CB5F31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AC386A3A-1632-42B0-8402-6A835FA805F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6BA5A3B7-8E71-4F53-A5E5-003788264E2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8911BA6E-2ED9-482A-BEBE-373BA6D36D6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5325E8B0-C306-4922-BF2E-FA30F2D8736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C40571A7-3848-4CB7-80CA-2B035B9B918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ED8CA05A-5DF8-44FD-BB49-F9264AE18E9A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BB8A83BB-9285-4EDD-AC70-0A30B7A5954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292F0897-ECAD-4AB6-BD52-DDF8C17FDE4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D3DE765E-279E-47C1-BD66-D0E382DA679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9E4EFA0-CCD1-426C-83E5-57B22240D22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86F6DEE9-D640-4E1A-99AD-A69A509FA9C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5B59285A-474A-4F96-A4D2-F3E50808F5D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59DEFE46-E71E-4655-8ACC-AF2C2757D77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C8E0F9D2-1274-42CD-8309-440FB8E7C7F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52493586-0C84-4FA2-8440-4E3C44465A3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D81F9C3E-C844-4350-8E9A-3DC802276DB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C3FE12CA-1C11-4A1D-AEED-EA3E03F3768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325263D7-04D3-44F9-A606-EA7245E3FAF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D8A8398A-F1AC-4E6B-BDBA-0A500E5D6E6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9F01D436-BE86-4564-BF07-A2562F68034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9AA8CA0F-D314-4062-936D-958F46AC74D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A3A12F90-63BB-4196-A277-FAA7AE8787C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668C7F8F-D5D4-4B18-957F-71A15DB8125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B11E0241-417B-4E1A-AF14-00A25DF5B2B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CE6C05D2-F9A0-4A4F-B699-C7A64E991F1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9FC09D7-DFF1-4C15-98BB-D56E108A7DF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EBCF26C2-9685-4AE4-977F-66B6A3221A9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C7B2E3F2-E6C9-4445-ABB7-5695D575A94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D85FA5D0-EADC-45FB-B5D5-E6E2D70A019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B558DE78-2912-4774-99F5-23E1B528CB8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59345414-C4E6-4B9D-838C-698CCF8B3B7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2206599E-272D-4539-B753-58091940238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6ADD82C0-E37A-4695-B7E6-D2618B3F898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6CCC7986-E267-49D1-8AF0-87895B17159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9D593FCC-CEB6-4029-B379-4617A005EDF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7DB8EB6-637D-4231-A9F4-506010A73EC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5255B456-952A-4283-BAD2-BD9B6856881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4A5325-0371-4576-9CC0-EE8672E709D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B857E514-C2BE-4F8C-A6EC-08BAC7904AF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DCBA6AD6-A303-473D-8D5A-F6363C665E4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CDC45E-B5E0-4CD4-B288-6C6FC37644F7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C4531174-D7C3-4633-88C7-49EB38FB0DB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B9590D4B-0239-4845-819B-87121B4DEEE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580C1EB7-8555-47A4-B08F-983DC3D8883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36DD1906-16D8-42D5-A0AB-14DC99353D0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8F02EC87-3420-47A3-BB38-BA80CF320A3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F412CC0-CCD3-4548-8A4D-5426C4237A3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D48FE17A-B18C-4B31-8EEE-4FDA7EA97F2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8A961561-C51B-481D-BF68-F1397EF3618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48495053-9B38-4314-BA12-662A20A3D7B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F46A0B0E-9292-4E51-8B63-AA735F10F62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6B00C294-9497-4AC1-8CEE-572357CBA6E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25E04F66-E374-42FD-9785-9FE8DDEB524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B281AF5D-F3C8-4D86-A405-FFFE166966E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<sst xmlns="http://schemas.openxmlformats.org/spreadsheetml/2006/main" count="6252" uniqueCount="1290">
  <si>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</si>
  <si>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</si>
  <si>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</si>
  <si>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</si>
  <si>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</si>
  <si>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</si>
  <si>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</si>
  <si>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</si>
  <si>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</si>
  <si>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</si>
  <si>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</si>
  <si>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</si>
  <si>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</si>
  <si>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</si>
  <si>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</si>
  <si>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</si>
  <si>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</si>
  <si>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</si>
  <si>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</si>
  <si>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</si>
  <si>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</si>
  <si>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</si>
  <si>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</si>
  <si>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</si>
  <si>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</si>
  <si>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</si>
  <si>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</si>
  <si>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</si>
  <si>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</si>
  <si>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</si>
  <si>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</si>
  <si>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</si>
  <si>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</si>
  <si>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</si>
  <si>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</si>
  <si>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</si>
  <si>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</si>
  <si>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</si>
  <si>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</si>
  <si>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</si>
  <si>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</si>
  <si>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</si>
  <si>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</si>
  <si>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</si>
  <si>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</si>
  <si>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</si>
  <si>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</si>
  <si>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</si>
  <si>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</si>
  <si>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</si>
  <si>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</si>
  <si>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</si>
  <si>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</si>
  <si>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</si>
  <si>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</si>
  <si>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</si>
  <si>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</si>
  <si>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</si>
  <si>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</si>
  <si>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</si>
  <si>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</si>
  <si>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</si>
  <si>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</si>
  <si>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</si>
  <si>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</si>
  <si>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</si>
  <si>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</si>
  <si>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</si>
  <si>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</si>
  <si>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</si>
  <si>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</si>
  <si>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</si>
  <si>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</si>
  <si>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</si>
  <si>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</si>
  <si>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</si>
  <si>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</si>
  <si>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</si>
  <si>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</si>
  <si>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</si>
  <si>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</si>
  <si>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</si>
  <si>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</si>
  <si>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</si>
  <si>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</si>
  <si>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</si>
  <si>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</si>
  <si>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</si>
  <si>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</si>
  <si>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</si>
  <si>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</si>
  <si>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</si>
  <si>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</si>
  <si>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</si>
  <si>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</si>
  <si>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</si>
  <si>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</si>
  <si>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</si>
  <si>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</si>
  <si>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</si>
  <si>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</si>
  <si>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</si>
  <si>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</si>
  <si>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</si>
  <si>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</si>
  <si>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</si>
  <si>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</si>
  <si>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</si>
  <si>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</si>
  <si>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</si>
  <si>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</si>
  <si>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</si>
  <si>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</si>
  <si>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</si>
  <si>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</si>
  <si>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</si>
  <si>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</si>
  <si>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</si>
  <si>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</si>
  <si>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</si>
  <si>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</si>
  <si>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</si>
  <si>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</si>
  <si>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</si>
  <si>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</si>
  <si>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</si>
  <si>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</si>
  <si>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</si>
  <si>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</si>
  <si>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</si>
  <si>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</si>
  <si>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</si>
  <si>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</si>
  <si>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</si>
  <si>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</si>
  <si>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</si>
  <si>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</si>
  <si>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</si>
  <si>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</si>
  <si>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</si>
  <si>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</si>
  <si>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</si>
  <si>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</si>
  <si>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</si>
  <si>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</si>
  <si>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</si>
  <si>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</si>
  <si>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</si>
  <si>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</si>
  <si>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</si>
  <si>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</si>
  <si>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</si>
  <si>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</si>
  <si>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</si>
  <si>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</si>
  <si>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</si>
  <si>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</si>
  <si>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</si>
  <si>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</si>
  <si>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</si>
  <si>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</si>
  <si>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</si>
  <si>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</si>
  <si>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</si>
  <si>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</si>
  <si>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</si>
  <si>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</si>
  <si>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</si>
  <si>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</si>
  <si>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</si>
  <si>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</si>
  <si>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</si>
  <si>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</si>
  <si>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</si>
  <si>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</si>
  <si>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</si>
  <si>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</si>
  <si>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</si>
  <si>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</si>
  <si>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</si>
  <si>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</si>
  <si>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</si>
  <si>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</si>
  <si>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</si>
  <si>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</si>
  <si>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</si>
  <si>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</si>
  <si>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</si>
  <si>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</si>
  <si>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</si>
  <si>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</si>
  <si>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</si>
  <si>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</si>
  <si>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</si>
  <si>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</si>
  <si>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</si>
  <si>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</si>
  <si>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</si>
  <si>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</si>
  <si>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</si>
  <si>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</si>
  <si>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</si>
  <si>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</si>
  <si>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</si>
  <si>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</si>
  <si>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</si>
  <si>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</si>
  <si>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</si>
  <si>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</si>
  <si>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</si>
  <si>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</si>
  <si>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</si>
  <si>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</si>
  <si>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</si>
  <si>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</si>
  <si>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</si>
  <si>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</si>
  <si>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</si>
  <si>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</si>
  <si>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</si>
  <si>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</si>
  <si>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</si>
  <si>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</si>
  <si>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</si>
  <si>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</si>
  <si>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</si>
  <si>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</si>
  <si>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</si>
  <si>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</si>
  <si>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</si>
  <si>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</si>
  <si>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</si>
  <si>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</si>
  <si>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</si>
  <si>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</si>
  <si>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</si>
  <si>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</si>
  <si>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</si>
  <si>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</si>
  <si>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</si>
  <si>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</si>
  <si>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</si>
  <si>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</si>
  <si>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</si>
  <si>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</si>
  <si>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</si>
  <si>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</si>
  <si>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</si>
  <si>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</si>
  <si>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</si>
  <si>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</si>
  <si>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</si>
  <si>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</si>
  <si>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</si>
  <si>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</si>
  <si>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</si>
  <si>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</si>
  <si>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</si>
  <si>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</si>
  <si>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</si>
  <si>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</si>
  <si>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</si>
  <si>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</si>
  <si>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</si>
  <si>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</si>
  <si>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</si>
  <si>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</si>
  <si>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</si>
  <si>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</si>
  <si>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</si>
  <si>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</si>
  <si>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</si>
  <si>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</si>
  <si>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</si>
  <si>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</si>
  <si>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</si>
  <si>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</si>
  <si>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</si>
  <si>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</si>
  <si>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</si>
  <si>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</si>
  <si>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</si>
  <si>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</si>
  <si>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</si>
  <si>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</si>
  <si>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</si>
  <si>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</si>
  <si>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</si>
  <si>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</si>
  <si>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</si>
  <si>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</si>
  <si>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</si>
  <si>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</si>
  <si>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</si>
  <si>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</si>
  <si>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</si>
  <si>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</si>
  <si>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</si>
  <si>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</si>
  <si>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</si>
  <si>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</si>
  <si>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</si>
  <si>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</si>
  <si>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</si>
  <si>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</si>
  <si>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</si>
  <si>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</si>
  <si>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</si>
  <si>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</si>
  <si>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</si>
  <si>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</si>
  <si>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</si>
  <si>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</si>
  <si>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</si>
  <si>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</si>
  <si>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</si>
  <si>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</si>
  <si>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</si>
  <si>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</si>
  <si>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</si>
  <si>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</si>
  <si>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</si>
  <si>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</si>
  <si>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</si>
  <si>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</si>
  <si>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</si>
  <si>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</si>
  <si>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</si>
  <si>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</si>
  <si>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</si>
  <si>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</si>
  <si>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</si>
  <si>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</si>
  <si>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</si>
  <si>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</si>
  <si>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</si>
  <si>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</si>
  <si>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</si>
  <si>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</si>
  <si>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</si>
  <si>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</si>
  <si>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</si>
  <si>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</si>
  <si>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</si>
  <si>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</si>
  <si>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</si>
  <si>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</si>
  <si>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</si>
  <si>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</si>
  <si>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</si>
  <si>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</si>
  <si>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</si>
  <si>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</si>
  <si>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</si>
  <si>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</si>
  <si>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</si>
  <si>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</si>
  <si>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</si>
  <si>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</si>
  <si>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</si>
  <si>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</si>
  <si>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</si>
  <si>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</si>
  <si>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</si>
  <si>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</si>
  <si>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</si>
  <si>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</si>
  <si>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</si>
  <si>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</si>
  <si>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</si>
  <si>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</si>
  <si>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</si>
  <si>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</si>
  <si>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</si>
  <si>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</si>
  <si>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</si>
  <si>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</si>
  <si>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</si>
  <si>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</si>
  <si>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</si>
  <si>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</si>
  <si>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</si>
  <si>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</si>
  <si>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</si>
  <si>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</si>
  <si>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</si>
  <si>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</si>
  <si>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</si>
  <si>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</si>
  <si>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</si>
  <si>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</si>
  <si>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</si>
  <si>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</si>
  <si>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</si>
  <si>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</si>
  <si>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</si>
  <si>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</si>
  <si>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</si>
  <si>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</si>
  <si>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</si>
  <si>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</si>
  <si>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</si>
  <si>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</si>
  <si>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</si>
  <si>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</si>
  <si>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</si>
  <si>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</si>
  <si>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</si>
  <si>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</si>
  <si>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</si>
  <si>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</si>
  <si>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</si>
  <si>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</si>
  <si>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</si>
  <si>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</si>
  <si>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</si>
  <si>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</si>
  <si>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</si>
  <si>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</si>
  <si>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</si>
  <si>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</si>
  <si>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</si>
  <si>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</si>
  <si>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</si>
  <si>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</si>
  <si>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</si>
  <si>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</si>
  <si>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</si>
  <si>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</si>
  <si>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</si>
  <si>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</si>
  <si>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</si>
  <si>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</si>
  <si>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</si>
  <si>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</si>
  <si>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</si>
  <si>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</si>
  <si>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</si>
  <si>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</si>
  <si>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</si>
  <si>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</si>
  <si>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</si>
  <si>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</si>
  <si>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</si>
  <si>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</si>
  <si>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</si>
  <si>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</si>
  <si>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</si>
  <si>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</si>
  <si>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</si>
  <si>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</si>
  <si>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</si>
  <si>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</si>
  <si>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</si>
  <si>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</si>
  <si>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</si>
  <si>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</si>
  <si>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</si>
  <si>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</si>
  <si>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</si>
  <si>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</si>
  <si>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</si>
  <si>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</si>
  <si>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</si>
  <si>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</si>
  <si>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</si>
  <si>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</si>
  <si>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</si>
  <si>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</si>
  <si>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</si>
  <si>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</si>
  <si>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</si>
  <si>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</si>
  <si>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</si>
  <si>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</si>
  <si>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</si>
  <si>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</si>
  <si>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</si>
  <si>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</si>
  <si>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</si>
  <si>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</si>
  <si>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</si>
  <si>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</si>
  <si>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</si>
  <si>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</si>
  <si>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</si>
  <si>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</si>
  <si>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</si>
  <si>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</si>
  <si>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</si>
  <si>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</si>
  <si>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</si>
  <si>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</si>
  <si>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</si>
  <si>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</si>
  <si>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</si>
  <si>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</si>
  <si>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</si>
  <si>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</si>
  <si>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</si>
  <si>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</si>
  <si>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</si>
  <si>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</si>
  <si>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</si>
  <si>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</si>
  <si>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</si>
  <si>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</si>
  <si>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</si>
  <si>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</si>
  <si>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</si>
  <si>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</si>
  <si>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</si>
  <si>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</si>
  <si>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</si>
  <si>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</si>
  <si>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</si>
  <si>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</si>
  <si>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</si>
  <si>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</si>
  <si>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</si>
  <si>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</si>
  <si>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</si>
  <si>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</si>
  <si>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</si>
  <si>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</si>
  <si>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</si>
  <si>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</si>
  <si>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</si>
  <si>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</si>
  <si>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</si>
  <si>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</si>
  <si>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</si>
  <si>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</si>
  <si>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</si>
  <si>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</si>
  <si>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</si>
  <si>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</si>
  <si>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</si>
  <si>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</si>
  <si>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</si>
  <si>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</si>
  <si>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</si>
  <si>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</si>
  <si>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</si>
  <si>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</si>
  <si>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</si>
  <si>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</si>
  <si>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</si>
  <si>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</si>
  <si>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</si>
  <si>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</si>
  <si>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</si>
  <si>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</si>
  <si>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</si>
  <si>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</si>
  <si>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</si>
  <si>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</si>
  <si>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</si>
  <si>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</si>
  <si>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</si>
  <si>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</si>
  <si>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</si>
  <si>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</si>
  <si>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</si>
  <si>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</si>
  <si>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</si>
  <si>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</si>
  <si>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</si>
  <si>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</si>
  <si>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</si>
  <si>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</si>
  <si>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</si>
  <si>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</si>
  <si>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</si>
  <si>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</si>
  <si>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</si>
  <si>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</si>
  <si>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</si>
  <si>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</si>
  <si>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</si>
  <si>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</si>
  <si>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</si>
  <si>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</si>
  <si>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</si>
  <si>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</si>
  <si>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</si>
  <si>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</si>
  <si>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</si>
  <si>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</si>
  <si>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</si>
  <si>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</si>
  <si>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</si>
  <si>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</si>
  <si>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</si>
  <si>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</si>
  <si>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</si>
  <si>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</si>
  <si>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</si>
  <si>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</si>
  <si>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</si>
  <si>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</si>
  <si>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</si>
  <si>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</si>
  <si>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</si>
  <si>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</si>
  <si>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</si>
  <si>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</si>
  <si>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</si>
  <si>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</si>
  <si>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</si>
  <si>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</si>
  <si>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</si>
  <si>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</si>
  <si>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</si>
  <si>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</si>
  <si>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</si>
  <si>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</si>
  <si>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</si>
  <si>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</si>
  <si>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</si>
  <si>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</si>
  <si>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</si>
  <si>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</si>
  <si>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</si>
  <si>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</si>
  <si>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</si>
  <si>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</si>
  <si>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</si>
  <si>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</si>
  <si>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</si>
  <si>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</si>
  <si>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</si>
  <si>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</si>
  <si>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</si>
  <si>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</si>
  <si>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</si>
  <si>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</si>
  <si>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</si>
  <si>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</si>
  <si>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</si>
  <si>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</si>
  <si>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</si>
  <si>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</si>
  <si>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</si>
  <si>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</si>
  <si>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</si>
  <si>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</si>
  <si>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</si>
  <si>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</si>
  <si>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</si>
  <si>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</si>
  <si>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</si>
  <si>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</si>
  <si>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</si>
  <si>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</si>
  <si>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</si>
  <si>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</si>
  <si>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</si>
  <si>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</si>
  <si>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</si>
  <si>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</si>
  <si>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</si>
  <si>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</si>
  <si>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</si>
  <si>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</si>
  <si>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</si>
  <si>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</si>
  <si>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</si>
  <si>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</si>
  <si>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</si>
  <si>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</si>
  <si>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</si>
  <si>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</si>
  <si>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</si>
  <si>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</si>
  <si>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</si>
  <si>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</si>
  <si>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</si>
  <si>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</si>
  <si>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</si>
  <si>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</si>
  <si>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</si>
  <si>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</si>
  <si>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</si>
  <si>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</si>
  <si>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</si>
  <si>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</si>
  <si>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</si>
  <si>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</si>
  <si>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</si>
  <si>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</si>
  <si>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</si>
  <si>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</si>
  <si>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</si>
  <si>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</si>
  <si>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</si>
  <si>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</si>
  <si>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</si>
  <si>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</si>
  <si>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</si>
  <si>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</si>
  <si>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</si>
  <si>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</si>
  <si>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</si>
  <si>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</si>
  <si>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</si>
  <si>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</si>
  <si>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</si>
  <si>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</si>
  <si>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</si>
  <si>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</si>
  <si>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</si>
  <si>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</si>
  <si>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</si>
  <si>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</si>
  <si>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</si>
  <si>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</si>
  <si>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</si>
  <si>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</si>
  <si>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</si>
  <si>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</si>
  <si>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</si>
  <si>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</si>
  <si>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</si>
  <si>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</si>
  <si>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</si>
  <si>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</si>
  <si>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</si>
  <si>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</si>
  <si>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</si>
  <si>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</si>
  <si>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</si>
  <si>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</si>
  <si>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</si>
  <si>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</si>
  <si>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</si>
  <si>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</si>
  <si>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</si>
  <si>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</si>
  <si>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</si>
  <si>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</si>
  <si>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</si>
  <si>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</si>
  <si>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</si>
  <si>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</si>
  <si>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</si>
  <si>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</si>
  <si>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</si>
  <si>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</si>
  <si>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</si>
  <si>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</si>
  <si>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</si>
  <si>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</si>
  <si>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</si>
  <si>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</si>
  <si>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</si>
  <si>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</si>
  <si>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</si>
  <si>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</si>
  <si>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</si>
  <si>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</si>
  <si>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</si>
  <si>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</si>
  <si>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</si>
  <si>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</si>
  <si>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</si>
  <si>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</si>
  <si>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</si>
  <si>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</si>
  <si>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</si>
  <si>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</si>
  <si>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</si>
  <si>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</si>
  <si>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</si>
  <si>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</si>
  <si>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</si>
  <si>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</si>
  <si>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</si>
  <si>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</si>
  <si>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</si>
  <si>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</si>
  <si>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</si>
  <si>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</si>
  <si>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</si>
  <si>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</si>
  <si>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</si>
  <si>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</si>
  <si>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</si>
  <si>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</si>
  <si>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</si>
  <si>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</si>
  <si>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</si>
  <si>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</si>
  <si>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</si>
  <si>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</si>
  <si>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</si>
  <si>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</si>
  <si>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</si>
  <si>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</si>
  <si>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</si>
  <si>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</si>
  <si>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</si>
  <si>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</si>
  <si>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</si>
  <si>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</si>
  <si>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</si>
  <si>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</si>
  <si>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</si>
  <si>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</si>
  <si>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</si>
  <si>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</si>
  <si>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</si>
  <si>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</si>
  <si>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</si>
  <si>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</si>
  <si>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</si>
  <si>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</si>
  <si>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</si>
  <si>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</si>
  <si>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</si>
  <si>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</si>
  <si>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</si>
  <si>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</si>
  <si>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</si>
  <si>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</si>
  <si>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</si>
  <si>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</si>
  <si>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</si>
  <si>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</si>
  <si>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</si>
  <si>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</si>
  <si>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</si>
  <si>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</si>
  <si>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</si>
  <si>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</si>
  <si>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</si>
  <si>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</si>
  <si>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</si>
  <si>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</si>
  <si>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</si>
  <si>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</si>
  <si>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</si>
  <si>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</si>
  <si>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</si>
  <si>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</si>
  <si>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</si>
  <si>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</si>
  <si>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</si>
  <si>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</si>
  <si>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</si>
  <si>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</si>
  <si>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</si>
  <si>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</si>
  <si>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</si>
  <si>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</si>
  <si>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</si>
  <si>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</si>
  <si>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</si>
  <si>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</si>
  <si>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</si>
  <si>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</si>
  <si>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</si>
  <si>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</si>
  <si>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</si>
  <si>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</si>
  <si>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</si>
  <si>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</si>
  <si>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</si>
  <si>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</si>
  <si>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</si>
  <si>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</si>
  <si>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</si>
  <si>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</si>
  <si>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</si>
  <si>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</si>
  <si>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</si>
  <si>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</si>
  <si>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</si>
  <si>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</si>
  <si>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</si>
  <si>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</si>
  <si>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</si>
  <si>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</si>
  <si>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</si>
  <si>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</si>
  <si>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</si>
  <si>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</si>
  <si>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</si>
  <si>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</si>
  <si>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</si>
  <si>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</si>
  <si>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</si>
  <si>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</si>
  <si>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</si>
  <si>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</si>
  <si>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</si>
  <si>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</si>
  <si>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</si>
  <si>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</si>
  <si>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</si>
  <si>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</si>
  <si>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</si>
  <si>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</si>
  <si>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</si>
  <si>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</si>
  <si>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</si>
  <si>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</si>
  <si>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</si>
  <si>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</si>
  <si>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</si>
  <si>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</si>
  <si>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</si>
  <si>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</si>
  <si>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</si>
  <si>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</si>
  <si>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</si>
  <si>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</si>
  <si>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</si>
  <si>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</si>
  <si>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</si>
  <si>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</si>
  <si>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</si>
  <si>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</si>
  <si>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</si>
  <si>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</si>
  <si>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</si>
  <si>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</si>
  <si>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</si>
  <si>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</si>
  <si>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</si>
  <si>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</si>
  <si>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</si>
  <si>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</si>
  <si>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</si>
  <si>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</si>
  <si>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</si>
  <si>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</si>
  <si>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</si>
  <si>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</si>
  <si>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</si>
  <si>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</si>
  <si>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</si>
  <si>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</si>
  <si>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</si>
  <si>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</si>
  <si>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</si>
  <si>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</si>
  <si>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</si>
  <si>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</si>
  <si>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</si>
  <si>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</si>
  <si>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</si>
  <si>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</si>
  <si>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</si>
  <si>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</si>
  <si>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</si>
  <si>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</si>
  <si>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</si>
  <si>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</si>
  <si>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</si>
  <si>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</si>
  <si>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</si>
  <si>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</si>
  <si>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</si>
  <si>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</si>
  <si>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</si>
  <si>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</si>
  <si>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</si>
  <si>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</si>
  <si>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</si>
  <si>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</si>
  <si>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</si>
  <si>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</si>
  <si>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</si>
  <si>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</si>
  <si>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</si>
  <si>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</si>
  <si>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</si>
  <si>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</si>
  <si>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</si>
  <si>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</si>
  <si>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</si>
  <si>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</si>
  <si>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</si>
  <si>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</si>
  <si>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</si>
  <si>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</si>
  <si>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</si>
  <si>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</si>
  <si>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</si>
  <si>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</si>
  <si>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</si>
  <si>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</si>
  <si>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</si>
  <si>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</si>
  <si>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</si>
  <si>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</si>
  <si>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</si>
  <si>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</si>
  <si>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</si>
  <si>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</si>
  <si>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</si>
  <si>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</si>
  <si>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</si>
  <si>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</si>
  <si>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</si>
  <si>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</si>
  <si>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</si>
  <si>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</si>
  <si>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</si>
  <si>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</si>
  <si>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</si>
  <si>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</si>
  <si>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</si>
  <si>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</si>
  <si>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</si>
  <si>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</si>
  <si>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</si>
  <si>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</si>
  <si>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</si>
  <si>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</si>
  <si>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</si>
  <si>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</si>
  <si>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</si>
  <si>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</si>
  <si>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</si>
  <si>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</si>
  <si>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</si>
  <si>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</si>
  <si>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</si>
  <si>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</si>
  <si>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</si>
  <si>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</si>
  <si>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</si>
  <si>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</si>
  <si>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</si>
  <si>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</si>
  <si>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</si>
  <si>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</si>
  <si>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</si>
  <si>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</si>
  <si>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</si>
  <si>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</si>
  <si>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</si>
  <si>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</si>
  <si>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</si>
  <si>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</si>
  <si>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</si>
  <si>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</si>
  <si>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</si>
  <si>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</si>
  <si>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</si>
  <si>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</si>
  <si>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</si>
  <si>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</si>
  <si>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</si>
  <si>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</si>
  <si>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</si>
  <si>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</si>
  <si>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</si>
  <si>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</si>
  <si>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</si>
  <si>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</si>
  <si>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</si>
  <si>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</si>
  <si>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</si>
  <si>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</si>
  <si>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</si>
  <si>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</si>
  <si>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</si>
  <si>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</si>
  <si>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</si>
  <si>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</si>
  <si>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</si>
  <si>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</si>
  <si>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</si>
  <si>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</si>
  <si>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</si>
  <si>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</si>
  <si>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</si>
  <si>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</si>
  <si>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</si>
  <si>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</si>
  <si>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</si>
  <si>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</si>
  <si>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</si>
  <si>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</si>
  <si>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</si>
  <si>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</si>
  <si>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</si>
  <si>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</si>
  <si>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</si>
  <si>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</si>
  <si>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</si>
  <si>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</si>
  <si>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</si>
  <si>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</si>
  <si>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</si>
  <si>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</si>
  <si>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</si>
  <si>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</si>
  <si>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</si>
  <si>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</si>
  <si>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</si>
  <si>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</si>
  <si>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</si>
  <si>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</si>
  <si>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</si>
  <si>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</si>
  <si>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</si>
  <si>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</si>
  <si>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</si>
  <si>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</si>
  <si>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</si>
  <si>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</si>
  <si>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</si>
  <si>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</si>
  <si>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</si>
  <si>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</si>
  <si>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</si>
  <si>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</si>
  <si>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</si>
  <si>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</si>
  <si>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</si>
  <si>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</si>
  <si>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</si>
  <si>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</si>
  <si>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</si>
  <si>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</si>
  <si>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</si>
  <si>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</si>
  <si>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</si>
  <si>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</si>
  <si>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</si>
  <si>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</si>
  <si>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</si>
  <si>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</si>
  <si>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</si>
  <si>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</si>
  <si>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</si>
  <si>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3.243 de 15 de agosto de 2023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</si>
  <si>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</si>
  <si>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</si>
  <si>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</si>
  <si>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</si>
  <si>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</si>
  <si>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</si>
  <si>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</si>
  <si>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</si>
  <si>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</si>
  <si>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</si>
  <si>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</si>
  <si>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</si>
  <si>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</si>
  <si>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</si>
  <si>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</si>
  <si>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</si>
  <si>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</si>
  <si>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</si>
  <si>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</si>
  <si>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</si>
  <si>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</si>
  <si>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</si>
  <si>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</si>
  <si>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</si>
  <si>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</si>
  <si>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</si>
  <si>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</si>
  <si>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</si>
  <si>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</si>
  <si>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</si>
  <si>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</si>
  <si>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</si>
  <si>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</si>
  <si>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</si>
  <si>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</si>
  <si>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</si>
  <si>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</si>
  <si>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</si>
  <si>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</si>
  <si>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</si>
  <si>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</si>
  <si>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</si>
  <si>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</si>
  <si>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Floresta do Araguaia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</si>
  <si>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</si>
  <si>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</si>
  <si>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</si>
  <si>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</si>
  <si>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</si>
  <si>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</si>
  <si>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</si>
  <si>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</si>
  <si>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</si>
  <si>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</si>
  <si>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</si>
  <si>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</si>
  <si>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</si>
  <si>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</si>
  <si>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</si>
  <si>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</si>
  <si>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</si>
  <si>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</si>
  <si>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</si>
  <si>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</si>
  <si>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</si>
  <si>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</si>
  <si>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Ipixuna</t>
  </si>
  <si>
    <t>Nova Timboteua</t>
  </si>
  <si>
    <t>Novo Progresso</t>
  </si>
  <si>
    <t>Novo Repartimento</t>
  </si>
  <si>
    <t>Oeiras do Pará</t>
  </si>
  <si>
    <t>Oriximiná</t>
  </si>
  <si>
    <t>Ourém</t>
  </si>
  <si>
    <t>Ourilândia do Norte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</si>
  <si>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</si>
  <si>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</si>
  <si>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</si>
  <si>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</si>
  <si>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</si>
  <si>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</si>
  <si>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</si>
  <si>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</si>
  <si>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</si>
  <si>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</si>
  <si>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</si>
  <si>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</si>
  <si>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RRedenção</t>
  </si>
  <si>
    <t>Rio Maria</t>
  </si>
  <si>
    <t>Rondon do Pará</t>
  </si>
  <si>
    <t>Rurópolis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</si>
  <si>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</si>
  <si>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</si>
  <si>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</si>
  <si>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</si>
  <si>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</si>
  <si>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</si>
  <si>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</si>
  <si>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</si>
  <si>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</si>
  <si>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</si>
  <si>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</si>
  <si>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</si>
  <si>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</si>
  <si>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</si>
  <si>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</si>
  <si>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</si>
  <si>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</si>
  <si>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</si>
  <si>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</si>
  <si>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</si>
  <si>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</si>
  <si>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</si>
  <si>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</si>
  <si>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</si>
  <si>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</si>
  <si>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</si>
  <si>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</si>
  <si>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</si>
  <si>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</si>
  <si>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</si>
  <si>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</si>
  <si>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</si>
  <si>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Uruará</t>
  </si>
  <si>
    <t>Viseu</t>
  </si>
  <si>
    <t>Vitória do Xingu</t>
  </si>
  <si>
    <t>Equatorial Energia Pará - CNPJ: 04.895.728/0001-80</t>
  </si>
  <si>
    <t>Bagre</t>
  </si>
  <si>
    <t>Cachoeira do Arari</t>
  </si>
  <si>
    <t>Dom Eliseu</t>
  </si>
  <si>
    <t>Eldorado do Carajás</t>
  </si>
  <si>
    <t>Faro</t>
  </si>
  <si>
    <t>Garrafão do Norte</t>
  </si>
  <si>
    <t>Igarapé-Açu</t>
  </si>
  <si>
    <t>Jacareacanga</t>
  </si>
  <si>
    <t>Limoeiro do Ajuru</t>
  </si>
  <si>
    <t>Mãe do Rio</t>
  </si>
  <si>
    <t>Nova Esperança do Piriá</t>
  </si>
  <si>
    <t>Óbidos</t>
  </si>
  <si>
    <t>Pacajá</t>
  </si>
  <si>
    <t>Quatipuru</t>
  </si>
  <si>
    <t>Salinópolis</t>
  </si>
  <si>
    <t>Tailândia</t>
  </si>
  <si>
    <t>Ulianópolis</t>
  </si>
  <si>
    <t>Vigia</t>
  </si>
  <si>
    <t>Xinguara</t>
  </si>
  <si>
    <r>
      <t xml:space="preserve">2) O horário de ponta da Concesionária é das </t>
    </r>
    <r>
      <rPr>
        <b/>
        <sz val="11"/>
        <rFont val="Calibri"/>
        <family val="2"/>
      </rPr>
      <t>18:30 às 21:30.</t>
    </r>
  </si>
  <si>
    <t>Resolução ANEEL Nº 3.371 de 06 de Agosto de 2024</t>
  </si>
  <si>
    <t>Resolução ANEEL Nº 3.507 de 05 de Agosto de 2025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</si>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</sst>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25">
    <xf numFmtId="0" fontId="0" fillId="0" borderId="0" xfId="0"/>
    <xf numFmtId="0" fontId="25" fillId="3" borderId="1" xfId="0" applyFont="1" applyFill="1" applyBorder="1" applyAlignment="1" applyProtection="1">
      <alignment vertical="center"/>
      <protection hidden="1"/>
    </xf>
    <xf numFmtId="0" fontId="25" fillId="3" borderId="2" xfId="0" applyFont="1" applyFill="1" applyBorder="1" applyAlignment="1" applyProtection="1">
      <alignment vertical="center"/>
      <protection hidden="1"/>
    </xf>
    <xf numFmtId="0" fontId="25" fillId="3" borderId="3" xfId="0" applyFont="1" applyFill="1" applyBorder="1" applyAlignment="1" applyProtection="1">
      <alignment vertical="center"/>
      <protection hidden="1"/>
    </xf>
    <xf numFmtId="0" fontId="25" fillId="3" borderId="4" xfId="0" applyFont="1" applyFill="1" applyBorder="1" applyAlignment="1" applyProtection="1">
      <alignment vertical="center"/>
      <protection hidden="1"/>
    </xf>
    <xf numFmtId="0" fontId="25" fillId="3" borderId="5" xfId="0" applyFont="1" applyFill="1" applyBorder="1" applyAlignment="1" applyProtection="1">
      <alignment vertical="center"/>
      <protection hidden="1"/>
    </xf>
    <xf numFmtId="4" fontId="26" fillId="3" borderId="5" xfId="0" applyNumberFormat="1" applyFont="1" applyFill="1" applyBorder="1" applyAlignment="1" applyProtection="1">
      <alignment vertical="center"/>
      <protection hidden="1"/>
    </xf>
    <xf numFmtId="167" fontId="26" fillId="3" borderId="5" xfId="0" applyNumberFormat="1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 vertical="center"/>
      <protection hidden="1"/>
    </xf>
    <xf numFmtId="0" fontId="28" fillId="4" borderId="0" xfId="0" applyFont="1" applyFill="1"/>
    <xf numFmtId="0" fontId="29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 wrapText="1"/>
      <protection hidden="1"/>
    </xf>
    <xf numFmtId="0" fontId="30" fillId="4" borderId="0" xfId="0" applyFont="1" applyFill="1" applyAlignment="1" applyProtection="1">
      <alignment horizontal="right" vertical="center"/>
      <protection hidden="1"/>
    </xf>
    <xf numFmtId="0" fontId="30" fillId="4" borderId="0" xfId="0" applyFont="1" applyFill="1" applyAlignment="1" applyProtection="1">
      <alignment vertical="center"/>
      <protection hidden="1"/>
    </xf>
    <xf numFmtId="0" fontId="31" fillId="3" borderId="6" xfId="0" applyFont="1" applyFill="1" applyBorder="1" applyAlignment="1" applyProtection="1">
      <alignment vertical="center"/>
      <protection hidden="1"/>
    </xf>
    <xf numFmtId="0" fontId="31" fillId="3" borderId="6" xfId="0" applyFont="1" applyFill="1" applyBorder="1" applyProtection="1">
      <protection hidden="1"/>
    </xf>
    <xf numFmtId="0" fontId="31" fillId="3" borderId="6" xfId="0" applyFont="1" applyFill="1" applyBorder="1" applyAlignment="1" applyProtection="1">
      <alignment horizontal="center"/>
      <protection hidden="1"/>
    </xf>
    <xf numFmtId="4" fontId="32" fillId="3" borderId="0" xfId="0" applyNumberFormat="1" applyFont="1" applyFill="1" applyAlignment="1" applyProtection="1">
      <alignment vertical="center"/>
      <protection hidden="1"/>
    </xf>
    <xf numFmtId="164" fontId="33" fillId="5" borderId="7" xfId="2" applyFont="1" applyFill="1" applyBorder="1" applyAlignment="1" applyProtection="1">
      <alignment vertical="center"/>
      <protection hidden="1"/>
    </xf>
    <xf numFmtId="0" fontId="34" fillId="3" borderId="6" xfId="0" applyFont="1" applyFill="1" applyBorder="1" applyAlignment="1" applyProtection="1">
      <alignment vertical="center"/>
      <protection hidden="1"/>
    </xf>
    <xf numFmtId="0" fontId="35" fillId="0" borderId="0" xfId="0" applyFont="1"/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1" fontId="3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left"/>
      <protection hidden="1"/>
    </xf>
    <xf numFmtId="0" fontId="36" fillId="0" borderId="5" xfId="0" applyFont="1" applyBorder="1" applyAlignment="1" applyProtection="1">
      <alignment horizontal="right" vertical="center"/>
      <protection hidden="1"/>
    </xf>
    <xf numFmtId="165" fontId="35" fillId="0" borderId="0" xfId="11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5" fillId="0" borderId="0" xfId="0" applyFont="1" applyProtection="1">
      <protection hidden="1"/>
    </xf>
    <xf numFmtId="0" fontId="35" fillId="7" borderId="9" xfId="0" applyFont="1" applyFill="1" applyBorder="1" applyAlignment="1" applyProtection="1">
      <alignment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8" borderId="9" xfId="0" applyFont="1" applyFill="1" applyBorder="1" applyAlignment="1" applyProtection="1">
      <alignment horizontal="center" vertical="center"/>
      <protection hidden="1"/>
    </xf>
    <xf numFmtId="0" fontId="35" fillId="7" borderId="10" xfId="0" applyFont="1" applyFill="1" applyBorder="1" applyAlignment="1" applyProtection="1">
      <alignment vertical="center"/>
      <protection hidden="1"/>
    </xf>
    <xf numFmtId="0" fontId="35" fillId="7" borderId="10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/>
      <protection hidden="1"/>
    </xf>
    <xf numFmtId="0" fontId="35" fillId="8" borderId="11" xfId="0" applyFont="1" applyFill="1" applyBorder="1" applyAlignment="1" applyProtection="1">
      <alignment horizontal="center" vertical="center"/>
      <protection hidden="1"/>
    </xf>
    <xf numFmtId="0" fontId="35" fillId="8" borderId="12" xfId="0" applyFont="1" applyFill="1" applyBorder="1" applyAlignment="1" applyProtection="1">
      <alignment horizontal="center"/>
      <protection hidden="1"/>
    </xf>
    <xf numFmtId="0" fontId="35" fillId="8" borderId="7" xfId="0" applyFont="1" applyFill="1" applyBorder="1" applyAlignment="1" applyProtection="1">
      <alignment horizontal="center"/>
      <protection hidden="1"/>
    </xf>
    <xf numFmtId="0" fontId="35" fillId="9" borderId="2" xfId="0" applyFont="1" applyFill="1" applyBorder="1" applyAlignment="1" applyProtection="1">
      <alignment horizontal="center"/>
      <protection hidden="1"/>
    </xf>
    <xf numFmtId="0" fontId="35" fillId="6" borderId="8" xfId="0" applyFont="1" applyFill="1" applyBorder="1" applyAlignment="1" applyProtection="1">
      <alignment vertical="center"/>
      <protection hidden="1"/>
    </xf>
    <xf numFmtId="0" fontId="35" fillId="9" borderId="8" xfId="0" applyFont="1" applyFill="1" applyBorder="1" applyAlignment="1" applyProtection="1">
      <alignment vertical="center"/>
      <protection hidden="1"/>
    </xf>
    <xf numFmtId="0" fontId="35" fillId="8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1" fontId="35" fillId="6" borderId="13" xfId="0" applyNumberFormat="1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center" vertical="center"/>
      <protection hidden="1"/>
    </xf>
    <xf numFmtId="165" fontId="35" fillId="6" borderId="8" xfId="11" applyFont="1" applyFill="1" applyBorder="1" applyAlignment="1" applyProtection="1">
      <alignment horizontal="center"/>
      <protection hidden="1"/>
    </xf>
    <xf numFmtId="1" fontId="35" fillId="6" borderId="4" xfId="0" applyNumberFormat="1" applyFont="1" applyFill="1" applyBorder="1" applyAlignment="1" applyProtection="1">
      <alignment horizontal="center" vertical="center"/>
      <protection hidden="1"/>
    </xf>
    <xf numFmtId="0" fontId="35" fillId="10" borderId="8" xfId="0" applyFont="1" applyFill="1" applyBorder="1" applyAlignment="1" applyProtection="1">
      <alignment vertical="center"/>
      <protection hidden="1"/>
    </xf>
    <xf numFmtId="0" fontId="35" fillId="6" borderId="7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2" fontId="35" fillId="6" borderId="8" xfId="0" applyNumberFormat="1" applyFont="1" applyFill="1" applyBorder="1" applyAlignment="1" applyProtection="1">
      <alignment horizontal="center" vertical="center"/>
      <protection hidden="1"/>
    </xf>
    <xf numFmtId="1" fontId="35" fillId="6" borderId="3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35" fillId="8" borderId="9" xfId="0" applyFont="1" applyFill="1" applyBorder="1" applyAlignment="1" applyProtection="1">
      <alignment vertical="center"/>
      <protection hidden="1"/>
    </xf>
    <xf numFmtId="2" fontId="35" fillId="8" borderId="1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164" fontId="35" fillId="0" borderId="0" xfId="0" applyNumberFormat="1" applyFont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vertical="center"/>
      <protection hidden="1"/>
    </xf>
    <xf numFmtId="10" fontId="35" fillId="6" borderId="8" xfId="6" applyNumberFormat="1" applyFont="1" applyFill="1" applyBorder="1" applyAlignment="1" applyProtection="1">
      <alignment vertical="center"/>
      <protection hidden="1"/>
    </xf>
    <xf numFmtId="0" fontId="35" fillId="12" borderId="8" xfId="0" applyFont="1" applyFill="1" applyBorder="1" applyAlignment="1" applyProtection="1">
      <alignment horizontal="left" vertical="center"/>
      <protection hidden="1"/>
    </xf>
    <xf numFmtId="164" fontId="35" fillId="12" borderId="8" xfId="2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vertical="center"/>
      <protection hidden="1"/>
    </xf>
    <xf numFmtId="164" fontId="35" fillId="12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locked="0" hidden="1"/>
    </xf>
    <xf numFmtId="0" fontId="35" fillId="12" borderId="12" xfId="0" applyFont="1" applyFill="1" applyBorder="1" applyAlignment="1" applyProtection="1">
      <alignment horizontal="left" vertical="center"/>
      <protection hidden="1"/>
    </xf>
    <xf numFmtId="164" fontId="37" fillId="13" borderId="8" xfId="2" applyFont="1" applyFill="1" applyBorder="1" applyAlignment="1" applyProtection="1">
      <alignment vertical="center"/>
      <protection hidden="1"/>
    </xf>
    <xf numFmtId="10" fontId="37" fillId="14" borderId="8" xfId="6" applyNumberFormat="1" applyFont="1" applyFill="1" applyBorder="1" applyAlignment="1" applyProtection="1">
      <alignment vertical="center"/>
      <protection hidden="1"/>
    </xf>
    <xf numFmtId="10" fontId="35" fillId="15" borderId="8" xfId="6" applyNumberFormat="1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horizontal="center" vertical="center"/>
      <protection hidden="1"/>
    </xf>
    <xf numFmtId="164" fontId="37" fillId="13" borderId="9" xfId="2" applyFont="1" applyFill="1" applyBorder="1" applyAlignment="1" applyProtection="1">
      <alignment vertical="center"/>
      <protection hidden="1"/>
    </xf>
    <xf numFmtId="164" fontId="37" fillId="13" borderId="10" xfId="2" applyFont="1" applyFill="1" applyBorder="1" applyAlignment="1" applyProtection="1">
      <alignment vertical="center"/>
      <protection hidden="1"/>
    </xf>
    <xf numFmtId="0" fontId="37" fillId="14" borderId="8" xfId="0" applyFont="1" applyFill="1" applyBorder="1" applyAlignment="1" applyProtection="1">
      <alignment horizontal="center" vertical="center"/>
      <protection hidden="1"/>
    </xf>
    <xf numFmtId="0" fontId="37" fillId="14" borderId="8" xfId="0" applyFont="1" applyFill="1" applyBorder="1" applyAlignment="1" applyProtection="1">
      <alignment horizontal="center" vertical="justify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4" fontId="35" fillId="16" borderId="8" xfId="0" applyNumberFormat="1" applyFont="1" applyFill="1" applyBorder="1"/>
    <xf numFmtId="44" fontId="35" fillId="16" borderId="8" xfId="2" applyNumberFormat="1" applyFont="1" applyFill="1" applyBorder="1"/>
    <xf numFmtId="2" fontId="35" fillId="16" borderId="8" xfId="0" applyNumberFormat="1" applyFont="1" applyFill="1" applyBorder="1"/>
    <xf numFmtId="4" fontId="35" fillId="6" borderId="8" xfId="0" applyNumberFormat="1" applyFont="1" applyFill="1" applyBorder="1"/>
    <xf numFmtId="44" fontId="35" fillId="6" borderId="8" xfId="2" applyNumberFormat="1" applyFont="1" applyFill="1" applyBorder="1"/>
    <xf numFmtId="2" fontId="35" fillId="6" borderId="8" xfId="0" applyNumberFormat="1" applyFont="1" applyFill="1" applyBorder="1"/>
    <xf numFmtId="0" fontId="38" fillId="13" borderId="9" xfId="0" applyFont="1" applyFill="1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 wrapText="1"/>
    </xf>
    <xf numFmtId="0" fontId="38" fillId="14" borderId="9" xfId="0" applyFont="1" applyFill="1" applyBorder="1" applyAlignment="1">
      <alignment horizontal="center" vertical="center"/>
    </xf>
    <xf numFmtId="0" fontId="39" fillId="13" borderId="8" xfId="0" applyFont="1" applyFill="1" applyBorder="1"/>
    <xf numFmtId="4" fontId="39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4" fontId="38" fillId="13" borderId="8" xfId="2" applyNumberFormat="1" applyFont="1" applyFill="1" applyBorder="1"/>
    <xf numFmtId="2" fontId="38" fillId="13" borderId="8" xfId="0" applyNumberFormat="1" applyFont="1" applyFill="1" applyBorder="1"/>
    <xf numFmtId="4" fontId="30" fillId="12" borderId="15" xfId="0" applyNumberFormat="1" applyFont="1" applyFill="1" applyBorder="1"/>
    <xf numFmtId="0" fontId="30" fillId="12" borderId="13" xfId="0" applyFont="1" applyFill="1" applyBorder="1"/>
    <xf numFmtId="4" fontId="30" fillId="12" borderId="2" xfId="0" applyNumberFormat="1" applyFont="1" applyFill="1" applyBorder="1"/>
    <xf numFmtId="0" fontId="30" fillId="12" borderId="3" xfId="0" applyFont="1" applyFill="1" applyBorder="1"/>
    <xf numFmtId="0" fontId="24" fillId="4" borderId="0" xfId="5" applyFill="1"/>
    <xf numFmtId="0" fontId="24" fillId="16" borderId="15" xfId="5" applyFill="1" applyBorder="1"/>
    <xf numFmtId="0" fontId="24" fillId="16" borderId="6" xfId="5" applyFill="1" applyBorder="1"/>
    <xf numFmtId="0" fontId="24" fillId="16" borderId="13" xfId="5" applyFill="1" applyBorder="1"/>
    <xf numFmtId="0" fontId="24" fillId="16" borderId="1" xfId="5" applyFill="1" applyBorder="1"/>
    <xf numFmtId="0" fontId="24" fillId="16" borderId="0" xfId="5" applyFill="1"/>
    <xf numFmtId="10" fontId="24" fillId="17" borderId="8" xfId="5" applyNumberFormat="1" applyFill="1" applyBorder="1"/>
    <xf numFmtId="10" fontId="24" fillId="16" borderId="0" xfId="5" applyNumberFormat="1" applyFill="1"/>
    <xf numFmtId="2" fontId="28" fillId="17" borderId="8" xfId="5" applyNumberFormat="1" applyFont="1" applyFill="1" applyBorder="1"/>
    <xf numFmtId="0" fontId="24" fillId="16" borderId="4" xfId="5" applyFill="1" applyBorder="1"/>
    <xf numFmtId="2" fontId="28" fillId="16" borderId="6" xfId="5" applyNumberFormat="1" applyFont="1" applyFill="1" applyBorder="1"/>
    <xf numFmtId="0" fontId="24" fillId="16" borderId="2" xfId="5" applyFill="1" applyBorder="1"/>
    <xf numFmtId="0" fontId="24" fillId="16" borderId="5" xfId="5" applyFill="1" applyBorder="1"/>
    <xf numFmtId="0" fontId="24" fillId="16" borderId="3" xfId="5" applyFill="1" applyBorder="1"/>
    <xf numFmtId="0" fontId="39" fillId="16" borderId="7" xfId="5" applyFont="1" applyFill="1" applyBorder="1" applyAlignment="1">
      <alignment horizontal="center"/>
    </xf>
    <xf numFmtId="0" fontId="39" fillId="16" borderId="8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 vertical="center" wrapText="1"/>
    </xf>
    <xf numFmtId="0" fontId="24" fillId="16" borderId="12" xfId="5" applyFill="1" applyBorder="1" applyAlignment="1">
      <alignment horizontal="center"/>
    </xf>
    <xf numFmtId="44" fontId="41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1" fillId="16" borderId="8" xfId="4" applyFont="1" applyFill="1" applyBorder="1" applyAlignment="1" applyProtection="1">
      <alignment horizontal="left" vertical="center"/>
    </xf>
    <xf numFmtId="0" fontId="39" fillId="16" borderId="12" xfId="5" applyFont="1" applyFill="1" applyBorder="1"/>
    <xf numFmtId="44" fontId="39" fillId="16" borderId="8" xfId="5" applyNumberFormat="1" applyFont="1" applyFill="1" applyBorder="1"/>
    <xf numFmtId="44" fontId="39" fillId="16" borderId="8" xfId="4" applyFont="1" applyFill="1" applyBorder="1" applyAlignment="1" applyProtection="1">
      <alignment horizontal="left" vertical="center"/>
    </xf>
    <xf numFmtId="0" fontId="39" fillId="17" borderId="12" xfId="5" applyFont="1" applyFill="1" applyBorder="1"/>
    <xf numFmtId="44" fontId="39" fillId="17" borderId="8" xfId="5" applyNumberFormat="1" applyFont="1" applyFill="1" applyBorder="1"/>
    <xf numFmtId="44" fontId="39" fillId="17" borderId="8" xfId="4" applyFont="1" applyFill="1" applyBorder="1" applyAlignment="1" applyProtection="1">
      <alignment horizontal="left" vertical="center"/>
    </xf>
    <xf numFmtId="0" fontId="38" fillId="14" borderId="12" xfId="5" applyFont="1" applyFill="1" applyBorder="1"/>
    <xf numFmtId="44" fontId="38" fillId="14" borderId="8" xfId="5" applyNumberFormat="1" applyFont="1" applyFill="1" applyBorder="1"/>
    <xf numFmtId="1" fontId="28" fillId="18" borderId="15" xfId="10" applyNumberFormat="1" applyFont="1" applyFill="1" applyBorder="1" applyAlignment="1"/>
    <xf numFmtId="1" fontId="28" fillId="18" borderId="6" xfId="10" applyNumberFormat="1" applyFont="1" applyFill="1" applyBorder="1" applyAlignment="1"/>
    <xf numFmtId="1" fontId="28" fillId="18" borderId="1" xfId="10" applyNumberFormat="1" applyFont="1" applyFill="1" applyBorder="1" applyAlignment="1"/>
    <xf numFmtId="1" fontId="28" fillId="18" borderId="0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center"/>
    </xf>
    <xf numFmtId="4" fontId="28" fillId="18" borderId="0" xfId="10" applyNumberFormat="1" applyFont="1" applyFill="1" applyBorder="1" applyAlignment="1">
      <alignment horizontal="center" wrapText="1"/>
    </xf>
    <xf numFmtId="10" fontId="28" fillId="18" borderId="0" xfId="10" applyNumberFormat="1" applyFont="1" applyFill="1" applyBorder="1" applyAlignment="1">
      <alignment horizontal="center"/>
    </xf>
    <xf numFmtId="0" fontId="24" fillId="18" borderId="0" xfId="5" applyFill="1" applyAlignment="1">
      <alignment horizontal="center" wrapText="1"/>
    </xf>
    <xf numFmtId="4" fontId="28" fillId="18" borderId="0" xfId="10" applyNumberFormat="1" applyFont="1" applyFill="1" applyBorder="1" applyAlignment="1">
      <alignment horizontal="center"/>
    </xf>
    <xf numFmtId="0" fontId="24" fillId="18" borderId="0" xfId="5" applyFill="1"/>
    <xf numFmtId="4" fontId="28" fillId="18" borderId="4" xfId="10" applyNumberFormat="1" applyFont="1" applyFill="1" applyBorder="1" applyAlignment="1">
      <alignment horizontal="center"/>
    </xf>
    <xf numFmtId="4" fontId="28" fillId="3" borderId="8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left"/>
    </xf>
    <xf numFmtId="4" fontId="28" fillId="18" borderId="4" xfId="10" applyNumberFormat="1" applyFont="1" applyFill="1" applyBorder="1" applyAlignment="1">
      <alignment horizontal="left"/>
    </xf>
    <xf numFmtId="4" fontId="28" fillId="18" borderId="0" xfId="10" applyNumberFormat="1" applyFont="1" applyFill="1" applyBorder="1" applyAlignment="1">
      <alignment horizontal="left"/>
    </xf>
    <xf numFmtId="44" fontId="28" fillId="3" borderId="8" xfId="4" applyFont="1" applyFill="1" applyBorder="1" applyAlignment="1">
      <alignment horizontal="left"/>
    </xf>
    <xf numFmtId="4" fontId="28" fillId="3" borderId="8" xfId="10" applyNumberFormat="1" applyFont="1" applyFill="1" applyBorder="1" applyAlignment="1">
      <alignment horizontal="right"/>
    </xf>
    <xf numFmtId="0" fontId="24" fillId="18" borderId="1" xfId="5" applyFill="1" applyBorder="1"/>
    <xf numFmtId="10" fontId="28" fillId="3" borderId="8" xfId="10" applyNumberFormat="1" applyFont="1" applyFill="1" applyBorder="1" applyAlignment="1"/>
    <xf numFmtId="2" fontId="28" fillId="3" borderId="8" xfId="10" applyNumberFormat="1" applyFont="1" applyFill="1" applyBorder="1" applyAlignment="1">
      <alignment horizontal="right"/>
    </xf>
    <xf numFmtId="0" fontId="24" fillId="18" borderId="4" xfId="5" applyFill="1" applyBorder="1"/>
    <xf numFmtId="0" fontId="28" fillId="3" borderId="8" xfId="10" applyNumberFormat="1" applyFont="1" applyFill="1" applyBorder="1" applyAlignment="1">
      <alignment horizontal="right"/>
    </xf>
    <xf numFmtId="9" fontId="24" fillId="18" borderId="0" xfId="5" applyNumberFormat="1" applyFill="1" applyAlignment="1">
      <alignment horizontal="left"/>
    </xf>
    <xf numFmtId="0" fontId="28" fillId="18" borderId="4" xfId="5" applyFont="1" applyFill="1" applyBorder="1"/>
    <xf numFmtId="1" fontId="28" fillId="18" borderId="2" xfId="10" applyNumberFormat="1" applyFont="1" applyFill="1" applyBorder="1" applyAlignment="1"/>
    <xf numFmtId="1" fontId="28" fillId="18" borderId="5" xfId="10" applyNumberFormat="1" applyFont="1" applyFill="1" applyBorder="1" applyAlignment="1"/>
    <xf numFmtId="0" fontId="24" fillId="18" borderId="5" xfId="5" applyFill="1" applyBorder="1"/>
    <xf numFmtId="10" fontId="28" fillId="18" borderId="5" xfId="10" applyNumberFormat="1" applyFont="1" applyFill="1" applyBorder="1" applyAlignment="1">
      <alignment horizontal="left"/>
    </xf>
    <xf numFmtId="0" fontId="24" fillId="18" borderId="5" xfId="5" applyFill="1" applyBorder="1" applyAlignment="1">
      <alignment horizontal="left"/>
    </xf>
    <xf numFmtId="0" fontId="28" fillId="18" borderId="3" xfId="5" applyFont="1" applyFill="1" applyBorder="1"/>
    <xf numFmtId="4" fontId="40" fillId="16" borderId="10" xfId="5" applyNumberFormat="1" applyFont="1" applyFill="1" applyBorder="1" applyAlignment="1">
      <alignment horizontal="center" vertical="center" wrapText="1"/>
    </xf>
    <xf numFmtId="0" fontId="28" fillId="16" borderId="12" xfId="5" quotePrefix="1" applyFont="1" applyFill="1" applyBorder="1" applyAlignment="1">
      <alignment horizontal="center" vertical="center"/>
    </xf>
    <xf numFmtId="168" fontId="28" fillId="16" borderId="8" xfId="5" applyNumberFormat="1" applyFont="1" applyFill="1" applyBorder="1" applyAlignment="1">
      <alignment horizontal="right" vertical="center" shrinkToFit="1"/>
    </xf>
    <xf numFmtId="0" fontId="28" fillId="16" borderId="12" xfId="5" applyFont="1" applyFill="1" applyBorder="1" applyAlignment="1">
      <alignment horizontal="center" vertical="center"/>
    </xf>
    <xf numFmtId="4" fontId="28" fillId="0" borderId="8" xfId="5" applyNumberFormat="1" applyFont="1" applyBorder="1" applyAlignment="1" applyProtection="1">
      <alignment horizontal="right" vertical="center" shrinkToFit="1"/>
      <protection locked="0"/>
    </xf>
    <xf numFmtId="4" fontId="28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39" fillId="8" borderId="8" xfId="4" applyFont="1" applyFill="1" applyBorder="1" applyAlignment="1" applyProtection="1">
      <alignment horizontal="left" vertical="center"/>
    </xf>
    <xf numFmtId="4" fontId="38" fillId="14" borderId="8" xfId="10" applyNumberFormat="1" applyFont="1" applyFill="1" applyBorder="1" applyAlignment="1" applyProtection="1">
      <alignment horizontal="right" vertical="center"/>
    </xf>
    <xf numFmtId="44" fontId="38" fillId="14" borderId="8" xfId="4" applyFont="1" applyFill="1" applyBorder="1" applyAlignment="1" applyProtection="1">
      <alignment horizontal="left" vertical="center"/>
    </xf>
    <xf numFmtId="0" fontId="28" fillId="16" borderId="12" xfId="5" applyFont="1" applyFill="1" applyBorder="1" applyAlignment="1">
      <alignment vertical="center" wrapText="1"/>
    </xf>
    <xf numFmtId="0" fontId="24" fillId="16" borderId="12" xfId="5" applyFill="1" applyBorder="1"/>
    <xf numFmtId="0" fontId="24" fillId="16" borderId="14" xfId="5" applyFill="1" applyBorder="1"/>
    <xf numFmtId="2" fontId="39" fillId="16" borderId="7" xfId="5" applyNumberFormat="1" applyFont="1" applyFill="1" applyBorder="1" applyAlignment="1">
      <alignment horizontal="center"/>
    </xf>
    <xf numFmtId="0" fontId="28" fillId="0" borderId="7" xfId="5" applyFont="1" applyBorder="1" applyAlignment="1" applyProtection="1">
      <alignment vertical="center" shrinkToFit="1"/>
      <protection locked="0"/>
    </xf>
    <xf numFmtId="0" fontId="28" fillId="16" borderId="12" xfId="5" applyFont="1" applyFill="1" applyBorder="1" applyAlignment="1">
      <alignment horizontal="center" vertical="center" wrapText="1"/>
    </xf>
    <xf numFmtId="0" fontId="42" fillId="14" borderId="12" xfId="5" applyFont="1" applyFill="1" applyBorder="1" applyAlignment="1">
      <alignment horizontal="left" vertical="center"/>
    </xf>
    <xf numFmtId="0" fontId="24" fillId="14" borderId="8" xfId="5" applyFill="1" applyBorder="1" applyAlignment="1">
      <alignment vertical="center"/>
    </xf>
    <xf numFmtId="0" fontId="24" fillId="16" borderId="12" xfId="5" applyFill="1" applyBorder="1" applyAlignment="1">
      <alignment horizontal="center" vertical="center"/>
    </xf>
    <xf numFmtId="0" fontId="24" fillId="16" borderId="14" xfId="5" applyFill="1" applyBorder="1" applyAlignment="1">
      <alignment horizontal="center" vertical="center"/>
    </xf>
    <xf numFmtId="0" fontId="43" fillId="16" borderId="14" xfId="5" applyFont="1" applyFill="1" applyBorder="1" applyAlignment="1">
      <alignment horizontal="center" vertical="center"/>
    </xf>
    <xf numFmtId="0" fontId="39" fillId="8" borderId="8" xfId="5" applyFont="1" applyFill="1" applyBorder="1" applyAlignment="1">
      <alignment horizontal="center" vertical="center"/>
    </xf>
    <xf numFmtId="0" fontId="24" fillId="16" borderId="8" xfId="5" applyFill="1" applyBorder="1" applyAlignment="1">
      <alignment horizontal="center" vertical="center"/>
    </xf>
    <xf numFmtId="0" fontId="24" fillId="16" borderId="14" xfId="5" applyFill="1" applyBorder="1" applyAlignment="1">
      <alignment vertical="center"/>
    </xf>
    <xf numFmtId="0" fontId="24" fillId="16" borderId="14" xfId="5" applyFill="1" applyBorder="1" applyAlignment="1">
      <alignment horizontal="right" vertical="center"/>
    </xf>
    <xf numFmtId="0" fontId="43" fillId="16" borderId="14" xfId="5" applyFont="1" applyFill="1" applyBorder="1" applyAlignment="1">
      <alignment horizontal="right" vertical="center"/>
    </xf>
    <xf numFmtId="0" fontId="39" fillId="8" borderId="8" xfId="5" applyFont="1" applyFill="1" applyBorder="1" applyAlignment="1">
      <alignment horizontal="right" vertical="center" wrapText="1"/>
    </xf>
    <xf numFmtId="0" fontId="24" fillId="16" borderId="12" xfId="5" applyFill="1" applyBorder="1" applyAlignment="1">
      <alignment vertical="center"/>
    </xf>
    <xf numFmtId="0" fontId="24" fillId="16" borderId="7" xfId="5" applyFill="1" applyBorder="1" applyAlignment="1">
      <alignment horizontal="right" vertical="center"/>
    </xf>
    <xf numFmtId="0" fontId="43" fillId="16" borderId="12" xfId="5" applyFont="1" applyFill="1" applyBorder="1" applyAlignment="1">
      <alignment horizontal="right" vertical="center"/>
    </xf>
    <xf numFmtId="4" fontId="39" fillId="8" borderId="8" xfId="5" applyNumberFormat="1" applyFont="1" applyFill="1" applyBorder="1" applyAlignment="1">
      <alignment horizontal="right" vertical="center"/>
    </xf>
    <xf numFmtId="3" fontId="39" fillId="8" borderId="8" xfId="5" applyNumberFormat="1" applyFont="1" applyFill="1" applyBorder="1" applyAlignment="1">
      <alignment horizontal="right" vertical="center"/>
    </xf>
    <xf numFmtId="4" fontId="24" fillId="16" borderId="8" xfId="5" applyNumberFormat="1" applyFill="1" applyBorder="1" applyAlignment="1">
      <alignment vertical="center"/>
    </xf>
    <xf numFmtId="0" fontId="39" fillId="8" borderId="8" xfId="5" applyFont="1" applyFill="1" applyBorder="1" applyAlignment="1">
      <alignment horizontal="right" vertical="center"/>
    </xf>
    <xf numFmtId="0" fontId="24" fillId="16" borderId="5" xfId="5" applyFill="1" applyBorder="1" applyAlignment="1">
      <alignment vertical="center"/>
    </xf>
    <xf numFmtId="0" fontId="24" fillId="16" borderId="3" xfId="5" applyFill="1" applyBorder="1" applyAlignment="1">
      <alignment horizontal="right" vertical="center"/>
    </xf>
    <xf numFmtId="170" fontId="24" fillId="16" borderId="8" xfId="5" applyNumberFormat="1" applyFill="1" applyBorder="1" applyAlignment="1">
      <alignment vertical="center"/>
    </xf>
    <xf numFmtId="170" fontId="24" fillId="16" borderId="8" xfId="5" applyNumberForma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8" xfId="5" applyNumberFormat="1" applyFont="1" applyFill="1" applyBorder="1" applyAlignment="1">
      <alignment vertical="center"/>
    </xf>
    <xf numFmtId="170" fontId="24" fillId="16" borderId="7" xfId="5" applyNumberFormat="1" applyFill="1" applyBorder="1" applyAlignment="1">
      <alignment vertical="center"/>
    </xf>
    <xf numFmtId="0" fontId="43" fillId="16" borderId="7" xfId="5" applyFont="1" applyFill="1" applyBorder="1" applyAlignment="1">
      <alignment horizontal="center" vertical="center"/>
    </xf>
    <xf numFmtId="0" fontId="43" fillId="16" borderId="7" xfId="5" applyFont="1" applyFill="1" applyBorder="1" applyAlignment="1">
      <alignment horizontal="right" vertical="center"/>
    </xf>
    <xf numFmtId="0" fontId="24" fillId="16" borderId="6" xfId="5" applyFill="1" applyBorder="1" applyAlignment="1">
      <alignment horizontal="center" vertical="center"/>
    </xf>
    <xf numFmtId="0" fontId="24" fillId="16" borderId="6" xfId="5" applyFill="1" applyBorder="1" applyAlignment="1">
      <alignment vertical="center"/>
    </xf>
    <xf numFmtId="0" fontId="24" fillId="16" borderId="13" xfId="5" applyFill="1" applyBorder="1" applyAlignment="1">
      <alignment horizontal="right" vertical="center"/>
    </xf>
    <xf numFmtId="0" fontId="39" fillId="8" borderId="14" xfId="5" applyFont="1" applyFill="1" applyBorder="1" applyAlignment="1">
      <alignment horizontal="right" vertical="center"/>
    </xf>
    <xf numFmtId="4" fontId="39" fillId="8" borderId="7" xfId="5" applyNumberFormat="1" applyFont="1" applyFill="1" applyBorder="1" applyAlignment="1">
      <alignment vertical="center"/>
    </xf>
    <xf numFmtId="10" fontId="39" fillId="8" borderId="8" xfId="8" applyNumberFormat="1" applyFont="1" applyFill="1" applyBorder="1" applyAlignment="1">
      <alignment vertical="center"/>
    </xf>
    <xf numFmtId="10" fontId="24" fillId="16" borderId="8" xfId="5" applyNumberFormat="1" applyFill="1" applyBorder="1" applyAlignment="1">
      <alignment vertical="center"/>
    </xf>
    <xf numFmtId="0" fontId="42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vertical="center"/>
    </xf>
    <xf numFmtId="0" fontId="38" fillId="14" borderId="7" xfId="5" applyFont="1" applyFill="1" applyBorder="1" applyAlignment="1">
      <alignment horizontal="right" vertical="center"/>
    </xf>
    <xf numFmtId="0" fontId="44" fillId="14" borderId="8" xfId="5" applyFont="1" applyFill="1" applyBorder="1" applyAlignment="1">
      <alignment horizontal="right" vertical="center"/>
    </xf>
    <xf numFmtId="170" fontId="38" fillId="14" borderId="8" xfId="5" applyNumberFormat="1" applyFont="1" applyFill="1" applyBorder="1" applyAlignment="1">
      <alignment vertical="center"/>
    </xf>
    <xf numFmtId="170" fontId="39" fillId="16" borderId="8" xfId="5" applyNumberFormat="1" applyFont="1" applyFill="1" applyBorder="1" applyAlignment="1">
      <alignment vertical="center"/>
    </xf>
    <xf numFmtId="0" fontId="24" fillId="19" borderId="8" xfId="5" applyFill="1" applyBorder="1" applyAlignment="1">
      <alignment vertical="center"/>
    </xf>
    <xf numFmtId="171" fontId="24" fillId="19" borderId="8" xfId="5" applyNumberFormat="1" applyFill="1" applyBorder="1" applyAlignment="1">
      <alignment vertical="center"/>
    </xf>
    <xf numFmtId="0" fontId="24" fillId="18" borderId="12" xfId="5" applyFill="1" applyBorder="1" applyAlignment="1">
      <alignment horizontal="center" vertical="center"/>
    </xf>
    <xf numFmtId="0" fontId="24" fillId="18" borderId="6" xfId="5" applyFill="1" applyBorder="1" applyAlignment="1">
      <alignment vertical="center"/>
    </xf>
    <xf numFmtId="0" fontId="24" fillId="18" borderId="0" xfId="5" applyFill="1" applyAlignment="1">
      <alignment vertical="center"/>
    </xf>
    <xf numFmtId="0" fontId="24" fillId="18" borderId="0" xfId="5" applyFill="1" applyAlignment="1">
      <alignment horizontal="right" vertical="center"/>
    </xf>
    <xf numFmtId="0" fontId="43" fillId="18" borderId="0" xfId="5" applyFont="1" applyFill="1" applyAlignment="1">
      <alignment horizontal="right" vertical="center"/>
    </xf>
    <xf numFmtId="0" fontId="39" fillId="5" borderId="8" xfId="5" applyFont="1" applyFill="1" applyBorder="1" applyAlignment="1">
      <alignment horizontal="center" vertical="center"/>
    </xf>
    <xf numFmtId="0" fontId="24" fillId="18" borderId="8" xfId="5" applyFill="1" applyBorder="1" applyAlignment="1">
      <alignment horizontal="center" vertical="center"/>
    </xf>
    <xf numFmtId="0" fontId="24" fillId="18" borderId="14" xfId="5" applyFill="1" applyBorder="1" applyAlignment="1">
      <alignment vertical="center"/>
    </xf>
    <xf numFmtId="0" fontId="24" fillId="18" borderId="7" xfId="5" applyFill="1" applyBorder="1" applyAlignment="1">
      <alignment horizontal="right" vertical="center"/>
    </xf>
    <xf numFmtId="0" fontId="43" fillId="18" borderId="8" xfId="5" applyFont="1" applyFill="1" applyBorder="1" applyAlignment="1">
      <alignment horizontal="right" vertical="center"/>
    </xf>
    <xf numFmtId="0" fontId="39" fillId="5" borderId="8" xfId="5" applyFont="1" applyFill="1" applyBorder="1" applyAlignment="1">
      <alignment horizontal="right" vertical="center"/>
    </xf>
    <xf numFmtId="170" fontId="24" fillId="18" borderId="8" xfId="5" applyNumberFormat="1" applyFill="1" applyBorder="1" applyAlignment="1">
      <alignment horizontal="right" vertical="center"/>
    </xf>
    <xf numFmtId="0" fontId="39" fillId="9" borderId="8" xfId="5" applyFont="1" applyFill="1" applyBorder="1" applyAlignment="1">
      <alignment horizontal="right" vertical="center"/>
    </xf>
    <xf numFmtId="0" fontId="43" fillId="18" borderId="12" xfId="5" applyFont="1" applyFill="1" applyBorder="1" applyAlignment="1">
      <alignment horizontal="right" vertical="center"/>
    </xf>
    <xf numFmtId="0" fontId="24" fillId="5" borderId="8" xfId="5" applyFill="1" applyBorder="1" applyAlignment="1">
      <alignment vertical="center"/>
    </xf>
    <xf numFmtId="10" fontId="24" fillId="18" borderId="8" xfId="5" applyNumberFormat="1" applyFill="1" applyBorder="1" applyAlignment="1">
      <alignment vertical="center"/>
    </xf>
    <xf numFmtId="170" fontId="24" fillId="5" borderId="8" xfId="5" applyNumberFormat="1" applyFill="1" applyBorder="1" applyAlignment="1">
      <alignment vertical="center"/>
    </xf>
    <xf numFmtId="170" fontId="24" fillId="18" borderId="8" xfId="5" applyNumberFormat="1" applyFill="1" applyBorder="1" applyAlignment="1">
      <alignment vertical="center"/>
    </xf>
    <xf numFmtId="0" fontId="24" fillId="16" borderId="15" xfId="5" applyFill="1" applyBorder="1" applyAlignment="1">
      <alignment horizontal="center" vertical="center"/>
    </xf>
    <xf numFmtId="0" fontId="45" fillId="16" borderId="12" xfId="5" applyFont="1" applyFill="1" applyBorder="1" applyAlignment="1">
      <alignment horizontal="right" vertical="center"/>
    </xf>
    <xf numFmtId="0" fontId="24" fillId="16" borderId="12" xfId="5" applyFill="1" applyBorder="1" applyAlignment="1" applyProtection="1">
      <alignment vertical="center"/>
      <protection hidden="1"/>
    </xf>
    <xf numFmtId="0" fontId="28" fillId="16" borderId="7" xfId="5" applyFont="1" applyFill="1" applyBorder="1" applyAlignment="1" applyProtection="1">
      <alignment vertical="center"/>
      <protection hidden="1"/>
    </xf>
    <xf numFmtId="0" fontId="24" fillId="16" borderId="12" xfId="5" applyFill="1" applyBorder="1" applyAlignment="1" applyProtection="1">
      <alignment horizontal="center" vertical="center"/>
      <protection hidden="1"/>
    </xf>
    <xf numFmtId="0" fontId="28" fillId="16" borderId="7" xfId="5" applyFont="1" applyFill="1" applyBorder="1" applyAlignment="1" applyProtection="1">
      <alignment horizontal="right" vertical="center" wrapText="1"/>
      <protection hidden="1"/>
    </xf>
    <xf numFmtId="0" fontId="46" fillId="16" borderId="8" xfId="5" applyFont="1" applyFill="1" applyBorder="1" applyAlignment="1" applyProtection="1">
      <alignment horizontal="right" vertical="center"/>
      <protection hidden="1"/>
    </xf>
    <xf numFmtId="0" fontId="28" fillId="0" borderId="8" xfId="5" applyFont="1" applyBorder="1" applyAlignment="1" applyProtection="1">
      <alignment vertical="center"/>
      <protection locked="0"/>
    </xf>
    <xf numFmtId="0" fontId="24" fillId="16" borderId="7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right" vertical="center"/>
      <protection hidden="1"/>
    </xf>
    <xf numFmtId="0" fontId="24" fillId="16" borderId="7" xfId="5" applyFill="1" applyBorder="1" applyAlignment="1" applyProtection="1">
      <alignment horizontal="right" vertical="center"/>
      <protection hidden="1"/>
    </xf>
    <xf numFmtId="0" fontId="46" fillId="16" borderId="7" xfId="5" applyFont="1" applyFill="1" applyBorder="1" applyAlignment="1" applyProtection="1">
      <alignment horizontal="right" vertical="center"/>
      <protection hidden="1"/>
    </xf>
    <xf numFmtId="4" fontId="28" fillId="4" borderId="8" xfId="5" applyNumberFormat="1" applyFont="1" applyFill="1" applyBorder="1" applyAlignment="1" applyProtection="1">
      <alignment vertical="center"/>
      <protection locked="0"/>
    </xf>
    <xf numFmtId="3" fontId="28" fillId="0" borderId="8" xfId="5" applyNumberFormat="1" applyFont="1" applyBorder="1" applyAlignment="1" applyProtection="1">
      <alignment vertical="center"/>
      <protection locked="0"/>
    </xf>
    <xf numFmtId="3" fontId="28" fillId="4" borderId="8" xfId="5" applyNumberFormat="1" applyFont="1" applyFill="1" applyBorder="1" applyAlignment="1" applyProtection="1">
      <alignment vertical="center"/>
      <protection locked="0"/>
    </xf>
    <xf numFmtId="0" fontId="28" fillId="16" borderId="14" xfId="5" applyFont="1" applyFill="1" applyBorder="1" applyAlignment="1" applyProtection="1">
      <alignment vertical="center"/>
      <protection hidden="1"/>
    </xf>
    <xf numFmtId="10" fontId="28" fillId="4" borderId="8" xfId="5" applyNumberFormat="1" applyFont="1" applyFill="1" applyBorder="1" applyAlignment="1" applyProtection="1">
      <alignment vertical="center"/>
      <protection locked="0"/>
    </xf>
    <xf numFmtId="4" fontId="47" fillId="16" borderId="8" xfId="5" applyNumberFormat="1" applyFont="1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left" vertical="center"/>
      <protection hidden="1"/>
    </xf>
    <xf numFmtId="0" fontId="24" fillId="16" borderId="7" xfId="5" applyFill="1" applyBorder="1" applyAlignment="1" applyProtection="1">
      <alignment horizontal="right" vertical="center" wrapText="1"/>
      <protection hidden="1"/>
    </xf>
    <xf numFmtId="4" fontId="28" fillId="8" borderId="8" xfId="5" applyNumberFormat="1" applyFont="1" applyFill="1" applyBorder="1" applyAlignment="1">
      <alignment vertical="center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0" fontId="28" fillId="16" borderId="14" xfId="5" applyFont="1" applyFill="1" applyBorder="1" applyAlignment="1" applyProtection="1">
      <alignment horizontal="right" vertical="center"/>
      <protection hidden="1"/>
    </xf>
    <xf numFmtId="0" fontId="28" fillId="16" borderId="7" xfId="5" applyFont="1" applyFill="1" applyBorder="1" applyAlignment="1" applyProtection="1">
      <alignment horizontal="right" vertical="center"/>
      <protection hidden="1"/>
    </xf>
    <xf numFmtId="3" fontId="28" fillId="8" borderId="8" xfId="5" applyNumberFormat="1" applyFont="1" applyFill="1" applyBorder="1" applyAlignment="1">
      <alignment vertical="center"/>
    </xf>
    <xf numFmtId="0" fontId="40" fillId="16" borderId="7" xfId="5" applyFont="1" applyFill="1" applyBorder="1" applyAlignment="1" applyProtection="1">
      <alignment horizontal="right" vertical="center"/>
      <protection hidden="1"/>
    </xf>
    <xf numFmtId="0" fontId="48" fillId="16" borderId="8" xfId="5" applyFont="1" applyFill="1" applyBorder="1" applyAlignment="1" applyProtection="1">
      <alignment horizontal="right" vertical="center"/>
      <protection hidden="1"/>
    </xf>
    <xf numFmtId="0" fontId="47" fillId="0" borderId="10" xfId="5" applyFont="1" applyBorder="1" applyAlignment="1" applyProtection="1">
      <alignment vertical="center"/>
      <protection locked="0"/>
    </xf>
    <xf numFmtId="0" fontId="24" fillId="16" borderId="14" xfId="5" applyFill="1" applyBorder="1" applyAlignment="1" applyProtection="1">
      <alignment horizontal="right" vertical="center" wrapText="1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0" fontId="47" fillId="0" borderId="8" xfId="5" applyFont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horizontal="right" vertical="center" wrapText="1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28" fillId="8" borderId="8" xfId="5" applyFont="1" applyFill="1" applyBorder="1" applyAlignment="1">
      <alignment vertical="center"/>
    </xf>
    <xf numFmtId="3" fontId="47" fillId="0" borderId="8" xfId="5" applyNumberFormat="1" applyFont="1" applyBorder="1" applyAlignment="1" applyProtection="1">
      <alignment vertical="center"/>
      <protection locked="0"/>
    </xf>
    <xf numFmtId="0" fontId="24" fillId="16" borderId="6" xfId="5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24" fillId="18" borderId="14" xfId="5" applyFill="1" applyBorder="1" applyAlignment="1">
      <alignment horizontal="right" vertical="center"/>
    </xf>
    <xf numFmtId="4" fontId="24" fillId="5" borderId="8" xfId="5" applyNumberFormat="1" applyFill="1" applyBorder="1" applyAlignment="1">
      <alignment horizontal="right" vertical="center"/>
    </xf>
    <xf numFmtId="4" fontId="24" fillId="4" borderId="8" xfId="5" applyNumberFormat="1" applyFill="1" applyBorder="1" applyAlignment="1">
      <alignment horizontal="right" vertical="center"/>
    </xf>
    <xf numFmtId="10" fontId="24" fillId="5" borderId="8" xfId="5" applyNumberFormat="1" applyFill="1" applyBorder="1" applyAlignment="1">
      <alignment vertical="center"/>
    </xf>
    <xf numFmtId="0" fontId="24" fillId="4" borderId="8" xfId="5" applyFill="1" applyBorder="1" applyAlignment="1">
      <alignment horizontal="center"/>
    </xf>
    <xf numFmtId="4" fontId="35" fillId="0" borderId="0" xfId="0" applyNumberFormat="1" applyFont="1" applyAlignment="1" applyProtection="1">
      <alignment vertical="center"/>
      <protection hidden="1"/>
    </xf>
    <xf numFmtId="172" fontId="24" fillId="18" borderId="8" xfId="5" applyNumberFormat="1" applyFill="1" applyBorder="1" applyAlignment="1">
      <alignment horizontal="right" vertical="center"/>
    </xf>
    <xf numFmtId="44" fontId="39" fillId="8" borderId="8" xfId="4" applyFont="1" applyFill="1" applyBorder="1" applyAlignment="1" applyProtection="1">
      <alignment vertical="center"/>
    </xf>
    <xf numFmtId="44" fontId="39" fillId="17" borderId="12" xfId="4" applyFont="1" applyFill="1" applyBorder="1" applyAlignment="1" applyProtection="1">
      <alignment vertical="center"/>
    </xf>
    <xf numFmtId="9" fontId="35" fillId="0" borderId="0" xfId="6" applyFont="1" applyFill="1" applyAlignment="1" applyProtection="1">
      <alignment vertical="center"/>
      <protection hidden="1"/>
    </xf>
    <xf numFmtId="1" fontId="49" fillId="18" borderId="0" xfId="10" applyNumberFormat="1" applyFont="1" applyFill="1" applyBorder="1" applyAlignment="1"/>
    <xf numFmtId="1" fontId="28" fillId="18" borderId="1" xfId="10" applyNumberFormat="1" applyFont="1" applyFill="1" applyBorder="1" applyAlignment="1">
      <alignment horizontal="center" vertical="center" textRotation="90"/>
    </xf>
    <xf numFmtId="4" fontId="28" fillId="18" borderId="14" xfId="10" applyNumberFormat="1" applyFont="1" applyFill="1" applyBorder="1" applyAlignment="1">
      <alignment horizontal="left"/>
    </xf>
    <xf numFmtId="0" fontId="39" fillId="9" borderId="8" xfId="5" applyFont="1" applyFill="1" applyBorder="1" applyAlignment="1">
      <alignment horizontal="center" vertical="center"/>
    </xf>
    <xf numFmtId="0" fontId="24" fillId="18" borderId="7" xfId="5" applyFont="1" applyFill="1" applyBorder="1" applyAlignment="1">
      <alignment horizontal="right" vertical="center"/>
    </xf>
    <xf numFmtId="0" fontId="39" fillId="20" borderId="0" xfId="0" applyFont="1" applyFill="1"/>
    <xf numFmtId="0" fontId="39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0" xfId="5" applyFont="1" applyFill="1" applyBorder="1" applyAlignment="1">
      <alignment horizontal="center" vertical="center" wrapText="1"/>
    </xf>
    <xf numFmtId="165" fontId="24" fillId="4" borderId="8" xfId="11" applyFont="1" applyFill="1" applyBorder="1" applyAlignment="1">
      <alignment horizontal="center"/>
    </xf>
    <xf numFmtId="0" fontId="24" fillId="18" borderId="0" xfId="5" applyFont="1" applyFill="1"/>
    <xf numFmtId="0" fontId="24" fillId="18" borderId="0" xfId="5" applyFill="1" applyAlignment="1">
      <alignment horizontal="right"/>
    </xf>
    <xf numFmtId="0" fontId="24" fillId="18" borderId="4" xfId="5" applyFont="1" applyFill="1" applyBorder="1"/>
    <xf numFmtId="0" fontId="24" fillId="6" borderId="7" xfId="5" applyFill="1" applyBorder="1"/>
    <xf numFmtId="0" fontId="38" fillId="22" borderId="9" xfId="5" applyFont="1" applyFill="1" applyBorder="1" applyAlignment="1">
      <alignment horizontal="center" vertical="center"/>
    </xf>
    <xf numFmtId="0" fontId="24" fillId="12" borderId="7" xfId="5" applyFill="1" applyBorder="1"/>
    <xf numFmtId="0" fontId="38" fillId="23" borderId="7" xfId="5" applyFont="1" applyFill="1" applyBorder="1"/>
    <xf numFmtId="165" fontId="37" fillId="23" borderId="8" xfId="11" applyFont="1" applyFill="1" applyBorder="1" applyAlignment="1">
      <alignment horizontal="right"/>
    </xf>
    <xf numFmtId="165" fontId="38" fillId="23" borderId="8" xfId="11" applyFont="1" applyFill="1" applyBorder="1" applyAlignment="1">
      <alignment horizontal="right"/>
    </xf>
    <xf numFmtId="0" fontId="30" fillId="16" borderId="2" xfId="5" applyFont="1" applyFill="1" applyBorder="1" applyAlignment="1">
      <alignment horizontal="center" vertical="center"/>
    </xf>
    <xf numFmtId="0" fontId="30" fillId="16" borderId="10" xfId="5" applyFont="1" applyFill="1" applyBorder="1" applyAlignment="1">
      <alignment horizontal="center" vertical="center"/>
    </xf>
    <xf numFmtId="0" fontId="28" fillId="16" borderId="14" xfId="5" applyFont="1" applyFill="1" applyBorder="1" applyAlignment="1">
      <alignment vertical="center" wrapText="1"/>
    </xf>
    <xf numFmtId="0" fontId="28" fillId="16" borderId="7" xfId="5" applyFont="1" applyFill="1" applyBorder="1" applyAlignment="1">
      <alignment vertical="center" wrapText="1"/>
    </xf>
    <xf numFmtId="0" fontId="40" fillId="16" borderId="12" xfId="5" applyFont="1" applyFill="1" applyBorder="1" applyAlignment="1">
      <alignment vertical="center" wrapText="1"/>
    </xf>
    <xf numFmtId="164" fontId="37" fillId="23" borderId="8" xfId="2" applyFont="1" applyFill="1" applyBorder="1" applyAlignment="1" applyProtection="1">
      <alignment vertical="center"/>
      <protection hidden="1"/>
    </xf>
    <xf numFmtId="10" fontId="37" fillId="23" borderId="8" xfId="0" applyNumberFormat="1" applyFont="1" applyFill="1" applyBorder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8" borderId="12" xfId="5" applyFont="1" applyFill="1" applyBorder="1" applyAlignment="1">
      <alignment horizontal="left" vertical="center"/>
    </xf>
    <xf numFmtId="0" fontId="24" fillId="16" borderId="12" xfId="5" applyFont="1" applyFill="1" applyBorder="1"/>
    <xf numFmtId="0" fontId="24" fillId="16" borderId="14" xfId="5" applyFont="1" applyFill="1" applyBorder="1"/>
    <xf numFmtId="0" fontId="24" fillId="16" borderId="8" xfId="5" applyFont="1" applyFill="1" applyBorder="1"/>
    <xf numFmtId="0" fontId="24" fillId="17" borderId="12" xfId="5" applyFont="1" applyFill="1" applyBorder="1" applyAlignment="1">
      <alignment horizontal="left" vertical="center"/>
    </xf>
    <xf numFmtId="4" fontId="24" fillId="0" borderId="8" xfId="5" applyNumberFormat="1" applyFont="1" applyBorder="1" applyAlignment="1" applyProtection="1">
      <alignment horizontal="right" vertical="center" shrinkToFit="1"/>
      <protection locked="0"/>
    </xf>
    <xf numFmtId="44" fontId="28" fillId="0" borderId="8" xfId="4" applyFont="1" applyFill="1" applyBorder="1" applyAlignment="1" applyProtection="1">
      <alignment horizontal="left" vertical="center"/>
      <protection locked="0"/>
    </xf>
    <xf numFmtId="44" fontId="28" fillId="16" borderId="8" xfId="4" applyFont="1" applyFill="1" applyBorder="1" applyAlignment="1" applyProtection="1">
      <alignment horizontal="left" vertical="center"/>
    </xf>
    <xf numFmtId="169" fontId="28" fillId="8" borderId="8" xfId="10" applyNumberFormat="1" applyFont="1" applyFill="1" applyBorder="1" applyAlignment="1" applyProtection="1">
      <alignment horizontal="right" vertical="center"/>
    </xf>
    <xf numFmtId="44" fontId="28" fillId="8" borderId="8" xfId="4" applyFont="1" applyFill="1" applyBorder="1" applyAlignment="1" applyProtection="1">
      <alignment horizontal="left" vertical="center"/>
    </xf>
    <xf numFmtId="44" fontId="28" fillId="16" borderId="12" xfId="4" applyFont="1" applyFill="1" applyBorder="1" applyAlignment="1" applyProtection="1">
      <alignment horizontal="center" vertical="center"/>
    </xf>
    <xf numFmtId="2" fontId="24" fillId="16" borderId="8" xfId="5" applyNumberFormat="1" applyFont="1" applyFill="1" applyBorder="1"/>
    <xf numFmtId="0" fontId="24" fillId="16" borderId="12" xfId="5" applyFont="1" applyFill="1" applyBorder="1"/>
    <xf numFmtId="0" fontId="38" fillId="14" borderId="8" xfId="5" applyFont="1" applyFill="1" applyBorder="1" applyAlignment="1">
      <alignment horizontal="center" vertical="center"/>
    </xf>
    <xf numFmtId="0" fontId="24" fillId="16" borderId="12" xfId="5" applyFont="1" applyFill="1" applyBorder="1"/>
    <xf numFmtId="0" fontId="24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5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horizontal="left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25" fillId="2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42" fillId="22" borderId="8" xfId="0" applyFont="1" applyFill="1" applyBorder="1" applyAlignment="1" applyProtection="1">
      <alignment horizontal="center" vertical="center" wrapText="1"/>
      <protection hidden="1"/>
    </xf>
    <xf numFmtId="0" fontId="38" fillId="23" borderId="8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Protection="1">
      <protection hidden="1"/>
    </xf>
    <xf numFmtId="164" fontId="35" fillId="24" borderId="0" xfId="2" applyFont="1" applyFill="1" applyProtection="1">
      <protection hidden="1"/>
    </xf>
    <xf numFmtId="0" fontId="35" fillId="24" borderId="0" xfId="0" applyFont="1" applyFill="1" applyAlignment="1" applyProtection="1">
      <alignment horizontal="center" vertical="justify"/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164" fontId="35" fillId="24" borderId="0" xfId="2" applyFont="1" applyFill="1" applyBorder="1" applyProtection="1">
      <protection hidden="1"/>
    </xf>
    <xf numFmtId="164" fontId="35" fillId="24" borderId="0" xfId="2" applyFont="1" applyFill="1" applyBorder="1" applyAlignment="1" applyProtection="1">
      <alignment vertical="center"/>
      <protection hidden="1"/>
    </xf>
    <xf numFmtId="10" fontId="35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5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justify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Protection="1">
      <protection hidden="1"/>
    </xf>
    <xf numFmtId="0" fontId="30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35" fillId="24" borderId="0" xfId="0" applyFont="1" applyFill="1"/>
    <xf numFmtId="0" fontId="35" fillId="24" borderId="0" xfId="0" applyFont="1" applyFill="1" applyAlignment="1">
      <alignment horizontal="center" vertical="center"/>
    </xf>
    <xf numFmtId="0" fontId="35" fillId="24" borderId="0" xfId="0" applyFont="1" applyFill="1" applyAlignment="1">
      <alignment vertical="center"/>
    </xf>
    <xf numFmtId="0" fontId="35" fillId="24" borderId="5" xfId="0" applyFont="1" applyFill="1" applyBorder="1" applyAlignment="1">
      <alignment vertical="center"/>
    </xf>
    <xf numFmtId="0" fontId="28" fillId="24" borderId="0" xfId="0" applyFont="1" applyFill="1" applyAlignment="1" applyProtection="1">
      <alignment horizontal="left" vertical="center" wrapText="1"/>
      <protection hidden="1"/>
    </xf>
    <xf numFmtId="0" fontId="28" fillId="24" borderId="0" xfId="0" applyFont="1" applyFill="1" applyAlignment="1" applyProtection="1">
      <alignment horizontal="center" vertical="center" wrapText="1"/>
      <protection hidden="1"/>
    </xf>
    <xf numFmtId="0" fontId="53" fillId="24" borderId="5" xfId="0" applyFont="1" applyFill="1" applyBorder="1" applyAlignment="1" applyProtection="1">
      <alignment horizontal="center" vertical="center" wrapText="1"/>
      <protection hidden="1"/>
    </xf>
    <xf numFmtId="164" fontId="28" fillId="24" borderId="0" xfId="2" applyFont="1" applyFill="1" applyAlignment="1" applyProtection="1">
      <alignment horizontal="center" vertical="center" wrapText="1"/>
      <protection hidden="1"/>
    </xf>
    <xf numFmtId="0" fontId="28" fillId="24" borderId="0" xfId="0" applyFont="1" applyFill="1" applyAlignment="1" applyProtection="1">
      <alignment horizontal="right" vertical="center" wrapText="1"/>
      <protection hidden="1"/>
    </xf>
    <xf numFmtId="0" fontId="24" fillId="24" borderId="0" xfId="5" applyFill="1"/>
    <xf numFmtId="10" fontId="28" fillId="3" borderId="8" xfId="10" applyNumberFormat="1" applyFont="1" applyFill="1" applyBorder="1" applyAlignment="1" applyProtection="1"/>
    <xf numFmtId="0" fontId="24" fillId="24" borderId="0" xfId="5" applyFont="1" applyFill="1"/>
    <xf numFmtId="10" fontId="30" fillId="24" borderId="0" xfId="5" applyNumberFormat="1" applyFont="1" applyFill="1" applyAlignment="1">
      <alignment horizontal="left" vertical="center"/>
    </xf>
    <xf numFmtId="0" fontId="24" fillId="24" borderId="0" xfId="5" applyFont="1" applyFill="1" applyAlignment="1">
      <alignment horizontal="left" vertical="center"/>
    </xf>
    <xf numFmtId="0" fontId="24" fillId="24" borderId="0" xfId="5" applyFont="1" applyFill="1" applyAlignment="1">
      <alignment vertical="center"/>
    </xf>
    <xf numFmtId="4" fontId="28" fillId="24" borderId="0" xfId="10" applyNumberFormat="1" applyFont="1" applyFill="1" applyBorder="1" applyAlignment="1" applyProtection="1">
      <alignment horizontal="right" vertical="center"/>
    </xf>
    <xf numFmtId="0" fontId="54" fillId="24" borderId="0" xfId="5" applyFont="1" applyFill="1"/>
    <xf numFmtId="0" fontId="38" fillId="24" borderId="0" xfId="5" applyFont="1" applyFill="1" applyAlignment="1">
      <alignment vertical="center"/>
    </xf>
    <xf numFmtId="44" fontId="42" fillId="24" borderId="0" xfId="5" applyNumberFormat="1" applyFont="1" applyFill="1"/>
    <xf numFmtId="0" fontId="55" fillId="24" borderId="0" xfId="5" applyFont="1" applyFill="1"/>
    <xf numFmtId="0" fontId="56" fillId="24" borderId="0" xfId="5" applyFont="1" applyFill="1" applyAlignment="1">
      <alignment vertical="center"/>
    </xf>
    <xf numFmtId="44" fontId="55" fillId="24" borderId="0" xfId="5" applyNumberFormat="1" applyFont="1" applyFill="1"/>
    <xf numFmtId="0" fontId="24" fillId="24" borderId="0" xfId="5" applyFont="1" applyFill="1" applyAlignment="1">
      <alignment horizontal="right"/>
    </xf>
    <xf numFmtId="4" fontId="24" fillId="24" borderId="0" xfId="5" applyNumberFormat="1" applyFont="1" applyFill="1"/>
    <xf numFmtId="0" fontId="24" fillId="24" borderId="0" xfId="5" applyFill="1" applyAlignment="1">
      <alignment horizontal="center" vertical="center"/>
    </xf>
    <xf numFmtId="0" fontId="24" fillId="24" borderId="0" xfId="5" applyFill="1" applyAlignment="1">
      <alignment vertical="center"/>
    </xf>
    <xf numFmtId="0" fontId="24" fillId="24" borderId="0" xfId="5" applyFill="1" applyAlignment="1">
      <alignment horizontal="right" vertical="center"/>
    </xf>
    <xf numFmtId="0" fontId="43" fillId="24" borderId="0" xfId="5" applyFont="1" applyFill="1" applyAlignment="1">
      <alignment horizontal="right" vertical="center"/>
    </xf>
    <xf numFmtId="171" fontId="24" fillId="24" borderId="0" xfId="5" applyNumberFormat="1" applyFill="1" applyAlignment="1">
      <alignment vertical="center"/>
    </xf>
    <xf numFmtId="0" fontId="42" fillId="14" borderId="8" xfId="5" applyFont="1" applyFill="1" applyBorder="1" applyAlignment="1">
      <alignment horizontal="center" vertical="center"/>
    </xf>
    <xf numFmtId="0" fontId="24" fillId="24" borderId="1" xfId="5" applyFill="1" applyBorder="1" applyAlignment="1">
      <alignment vertical="center"/>
    </xf>
    <xf numFmtId="3" fontId="24" fillId="24" borderId="1" xfId="5" applyNumberFormat="1" applyFill="1" applyBorder="1" applyAlignment="1">
      <alignment vertical="center"/>
    </xf>
    <xf numFmtId="3" fontId="24" fillId="24" borderId="0" xfId="5" applyNumberFormat="1" applyFill="1" applyAlignment="1">
      <alignment vertical="center"/>
    </xf>
    <xf numFmtId="170" fontId="24" fillId="24" borderId="1" xfId="5" applyNumberFormat="1" applyFill="1" applyBorder="1" applyAlignment="1">
      <alignment vertical="center"/>
    </xf>
    <xf numFmtId="170" fontId="24" fillId="24" borderId="0" xfId="5" applyNumberFormat="1" applyFill="1" applyAlignment="1">
      <alignment vertical="center"/>
    </xf>
    <xf numFmtId="0" fontId="24" fillId="24" borderId="0" xfId="5" applyFill="1" applyAlignment="1" applyProtection="1">
      <alignment vertical="center"/>
      <protection hidden="1"/>
    </xf>
    <xf numFmtId="0" fontId="24" fillId="24" borderId="0" xfId="5" applyFill="1" applyAlignment="1" applyProtection="1">
      <alignment horizontal="center" vertical="center"/>
      <protection hidden="1"/>
    </xf>
    <xf numFmtId="0" fontId="28" fillId="25" borderId="8" xfId="0" applyFont="1" applyFill="1" applyBorder="1" applyAlignment="1" applyProtection="1">
      <alignment horizontal="center" vertical="center"/>
      <protection hidden="1"/>
    </xf>
    <xf numFmtId="164" fontId="28" fillId="25" borderId="8" xfId="2" applyFont="1" applyFill="1" applyBorder="1" applyAlignment="1" applyProtection="1">
      <alignment horizontal="center" vertical="center"/>
      <protection hidden="1"/>
    </xf>
    <xf numFmtId="164" fontId="28" fillId="24" borderId="0" xfId="2" applyFont="1" applyFill="1" applyAlignment="1" applyProtection="1">
      <alignment horizontal="center" vertical="center"/>
      <protection hidden="1"/>
    </xf>
    <xf numFmtId="0" fontId="28" fillId="16" borderId="8" xfId="0" applyFont="1" applyFill="1" applyBorder="1" applyAlignment="1" applyProtection="1">
      <alignment horizontal="left" vertical="center" wrapText="1"/>
      <protection hidden="1"/>
    </xf>
    <xf numFmtId="0" fontId="28" fillId="16" borderId="8" xfId="0" applyFont="1" applyFill="1" applyBorder="1" applyAlignment="1" applyProtection="1">
      <alignment horizontal="center" vertical="center" wrapText="1"/>
      <protection hidden="1"/>
    </xf>
    <xf numFmtId="0" fontId="28" fillId="6" borderId="8" xfId="0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2" fontId="28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8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/>
    <xf numFmtId="0" fontId="28" fillId="16" borderId="8" xfId="0" applyFont="1" applyFill="1" applyBorder="1"/>
    <xf numFmtId="165" fontId="28" fillId="6" borderId="8" xfId="11" applyFont="1" applyFill="1" applyBorder="1" applyAlignment="1" applyProtection="1">
      <alignment horizontal="center" vertical="center"/>
      <protection hidden="1"/>
    </xf>
    <xf numFmtId="165" fontId="28" fillId="16" borderId="8" xfId="11" applyFont="1" applyFill="1" applyBorder="1" applyAlignment="1" applyProtection="1">
      <alignment horizontal="center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8" fillId="24" borderId="0" xfId="0" applyFont="1" applyFill="1"/>
    <xf numFmtId="165" fontId="38" fillId="14" borderId="8" xfId="0" applyNumberFormat="1" applyFont="1" applyFill="1" applyBorder="1" applyAlignment="1" applyProtection="1">
      <alignment horizontal="center" vertical="center"/>
      <protection hidden="1"/>
    </xf>
    <xf numFmtId="173" fontId="28" fillId="6" borderId="8" xfId="11" applyNumberFormat="1" applyFont="1" applyFill="1" applyBorder="1" applyAlignment="1" applyProtection="1">
      <alignment horizontal="center" vertical="center"/>
      <protection hidden="1"/>
    </xf>
    <xf numFmtId="173" fontId="28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8" fillId="6" borderId="8" xfId="6" applyFont="1" applyFill="1" applyBorder="1" applyProtection="1"/>
    <xf numFmtId="165" fontId="28" fillId="6" borderId="8" xfId="11" applyFont="1" applyFill="1" applyBorder="1" applyProtection="1"/>
    <xf numFmtId="9" fontId="28" fillId="16" borderId="8" xfId="6" applyFont="1" applyFill="1" applyBorder="1" applyProtection="1"/>
    <xf numFmtId="165" fontId="28" fillId="16" borderId="8" xfId="11" applyFont="1" applyFill="1" applyBorder="1" applyProtection="1"/>
    <xf numFmtId="0" fontId="24" fillId="16" borderId="6" xfId="5" applyFont="1" applyFill="1" applyBorder="1"/>
    <xf numFmtId="0" fontId="24" fillId="16" borderId="0" xfId="5" applyFont="1" applyFill="1"/>
    <xf numFmtId="0" fontId="24" fillId="16" borderId="5" xfId="5" applyFont="1" applyFill="1" applyBorder="1"/>
    <xf numFmtId="0" fontId="24" fillId="16" borderId="8" xfId="5" applyFont="1" applyFill="1" applyBorder="1" applyAlignment="1">
      <alignment horizontal="right"/>
    </xf>
    <xf numFmtId="0" fontId="24" fillId="24" borderId="0" xfId="5" applyFont="1" applyFill="1"/>
    <xf numFmtId="0" fontId="24" fillId="16" borderId="12" xfId="5" applyFont="1" applyFill="1" applyBorder="1"/>
    <xf numFmtId="0" fontId="35" fillId="10" borderId="12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 wrapText="1"/>
      <protection hidden="1"/>
    </xf>
    <xf numFmtId="165" fontId="35" fillId="0" borderId="0" xfId="0" applyNumberFormat="1" applyFont="1"/>
    <xf numFmtId="0" fontId="35" fillId="7" borderId="12" xfId="0" applyFont="1" applyFill="1" applyBorder="1" applyAlignment="1" applyProtection="1">
      <alignment horizontal="center" vertical="center"/>
      <protection hidden="1"/>
    </xf>
    <xf numFmtId="165" fontId="35" fillId="6" borderId="12" xfId="0" applyNumberFormat="1" applyFont="1" applyFill="1" applyBorder="1" applyAlignment="1" applyProtection="1">
      <alignment horizontal="center" vertical="center"/>
      <protection hidden="1"/>
    </xf>
    <xf numFmtId="165" fontId="35" fillId="10" borderId="12" xfId="0" applyNumberFormat="1" applyFont="1" applyFill="1" applyBorder="1" applyAlignment="1" applyProtection="1">
      <alignment horizontal="center" vertical="center"/>
      <protection hidden="1"/>
    </xf>
    <xf numFmtId="0" fontId="37" fillId="26" borderId="13" xfId="0" applyFont="1" applyFill="1" applyBorder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center" vertical="center" wrapText="1"/>
      <protection hidden="1"/>
    </xf>
    <xf numFmtId="164" fontId="28" fillId="6" borderId="8" xfId="2" applyFont="1" applyFill="1" applyBorder="1" applyAlignment="1" applyProtection="1">
      <alignment horizontal="center" vertical="center" wrapText="1"/>
      <protection hidden="1"/>
    </xf>
    <xf numFmtId="164" fontId="28" fillId="16" borderId="8" xfId="2" applyFont="1" applyFill="1" applyBorder="1" applyAlignment="1" applyProtection="1">
      <alignment horizontal="center" vertical="center" wrapText="1"/>
      <protection hidden="1"/>
    </xf>
    <xf numFmtId="173" fontId="28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165" fontId="33" fillId="5" borderId="7" xfId="11" applyFont="1" applyFill="1" applyBorder="1" applyAlignment="1" applyProtection="1">
      <alignment horizontal="center" vertical="center"/>
      <protection hidden="1"/>
    </xf>
    <xf numFmtId="44" fontId="35" fillId="24" borderId="0" xfId="0" applyNumberFormat="1" applyFont="1" applyFill="1" applyProtection="1">
      <protection hidden="1"/>
    </xf>
    <xf numFmtId="0" fontId="24" fillId="16" borderId="3" xfId="5" applyFill="1" applyBorder="1" applyAlignment="1">
      <alignment vertical="center"/>
    </xf>
    <xf numFmtId="0" fontId="24" fillId="6" borderId="3" xfId="5" applyFill="1" applyBorder="1" applyAlignment="1">
      <alignment vertical="center"/>
    </xf>
    <xf numFmtId="0" fontId="30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8" fillId="23" borderId="15" xfId="5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/>
    </xf>
    <xf numFmtId="0" fontId="40" fillId="16" borderId="8" xfId="0" applyFont="1" applyFill="1" applyBorder="1" applyAlignment="1">
      <alignment horizontal="center" vertical="center" wrapText="1"/>
    </xf>
    <xf numFmtId="4" fontId="40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1" fillId="16" borderId="8" xfId="2" applyNumberFormat="1" applyFont="1" applyFill="1" applyBorder="1" applyAlignment="1" applyProtection="1">
      <alignment horizontal="left"/>
    </xf>
    <xf numFmtId="44" fontId="41" fillId="16" borderId="8" xfId="2" applyNumberFormat="1" applyFont="1" applyFill="1" applyBorder="1" applyAlignment="1" applyProtection="1">
      <alignment horizontal="left" vertical="center"/>
    </xf>
    <xf numFmtId="0" fontId="39" fillId="16" borderId="12" xfId="0" applyFont="1" applyFill="1" applyBorder="1"/>
    <xf numFmtId="44" fontId="47" fillId="16" borderId="8" xfId="0" applyNumberFormat="1" applyFont="1" applyFill="1" applyBorder="1"/>
    <xf numFmtId="44" fontId="38" fillId="14" borderId="8" xfId="0" applyNumberFormat="1" applyFont="1" applyFill="1" applyBorder="1"/>
    <xf numFmtId="0" fontId="0" fillId="24" borderId="0" xfId="0" applyFill="1"/>
    <xf numFmtId="4" fontId="40" fillId="17" borderId="8" xfId="0" applyNumberFormat="1" applyFont="1" applyFill="1" applyBorder="1" applyAlignment="1">
      <alignment horizontal="center" vertical="center" wrapText="1"/>
    </xf>
    <xf numFmtId="0" fontId="39" fillId="17" borderId="8" xfId="0" applyFont="1" applyFill="1" applyBorder="1" applyAlignment="1">
      <alignment horizontal="center"/>
    </xf>
    <xf numFmtId="0" fontId="40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8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1" fillId="16" borderId="8" xfId="2" applyNumberFormat="1" applyFont="1" applyFill="1" applyBorder="1" applyAlignment="1" applyProtection="1">
      <alignment horizontal="left"/>
      <protection locked="0"/>
    </xf>
    <xf numFmtId="0" fontId="38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8" fillId="14" borderId="14" xfId="5" applyFont="1" applyFill="1" applyBorder="1"/>
    <xf numFmtId="0" fontId="38" fillId="14" borderId="7" xfId="5" applyFont="1" applyFill="1" applyBorder="1"/>
    <xf numFmtId="0" fontId="38" fillId="26" borderId="12" xfId="5" applyFont="1" applyFill="1" applyBorder="1" applyAlignment="1">
      <alignment vertical="center"/>
    </xf>
    <xf numFmtId="0" fontId="38" fillId="26" borderId="14" xfId="5" applyFont="1" applyFill="1" applyBorder="1" applyAlignment="1">
      <alignment vertical="center"/>
    </xf>
    <xf numFmtId="0" fontId="38" fillId="26" borderId="7" xfId="5" applyFont="1" applyFill="1" applyBorder="1" applyAlignment="1">
      <alignment vertical="center"/>
    </xf>
    <xf numFmtId="0" fontId="38" fillId="14" borderId="8" xfId="5" applyFont="1" applyFill="1" applyBorder="1" applyAlignment="1">
      <alignment horizontal="center"/>
    </xf>
    <xf numFmtId="0" fontId="30" fillId="16" borderId="8" xfId="5" applyFont="1" applyFill="1" applyBorder="1" applyAlignment="1">
      <alignment horizontal="center" vertical="center"/>
    </xf>
    <xf numFmtId="0" fontId="39" fillId="8" borderId="12" xfId="5" applyFont="1" applyFill="1" applyBorder="1"/>
    <xf numFmtId="44" fontId="39" fillId="8" borderId="12" xfId="4" applyFont="1" applyFill="1" applyBorder="1" applyAlignment="1" applyProtection="1">
      <alignment vertical="center"/>
    </xf>
    <xf numFmtId="44" fontId="39" fillId="8" borderId="14" xfId="4" applyFont="1" applyFill="1" applyBorder="1" applyAlignment="1" applyProtection="1">
      <alignment vertical="center"/>
    </xf>
    <xf numFmtId="3" fontId="24" fillId="4" borderId="8" xfId="5" applyNumberFormat="1" applyFill="1" applyBorder="1" applyAlignment="1" applyProtection="1">
      <alignment horizontal="right"/>
      <protection locked="0"/>
    </xf>
    <xf numFmtId="44" fontId="41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8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8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4" fillId="16" borderId="8" xfId="5" applyNumberFormat="1" applyFill="1" applyBorder="1" applyAlignment="1">
      <alignment horizontal="right"/>
    </xf>
    <xf numFmtId="0" fontId="30" fillId="17" borderId="2" xfId="5" applyFont="1" applyFill="1" applyBorder="1" applyAlignment="1">
      <alignment horizontal="center" vertical="center"/>
    </xf>
    <xf numFmtId="4" fontId="24" fillId="16" borderId="7" xfId="5" applyNumberFormat="1" applyFill="1" applyBorder="1" applyAlignment="1">
      <alignment horizontal="right"/>
    </xf>
    <xf numFmtId="164" fontId="24" fillId="16" borderId="7" xfId="2" applyFont="1" applyFill="1" applyBorder="1" applyAlignment="1">
      <alignment horizontal="right"/>
    </xf>
    <xf numFmtId="165" fontId="24" fillId="16" borderId="7" xfId="11" applyFont="1" applyFill="1" applyBorder="1" applyAlignment="1">
      <alignment horizontal="right"/>
    </xf>
    <xf numFmtId="4" fontId="24" fillId="4" borderId="7" xfId="5" applyNumberFormat="1" applyFill="1" applyBorder="1" applyAlignment="1" applyProtection="1">
      <alignment horizontal="right"/>
      <protection locked="0"/>
    </xf>
    <xf numFmtId="44" fontId="41" fillId="16" borderId="8" xfId="4" applyFont="1" applyFill="1" applyBorder="1" applyAlignment="1" applyProtection="1">
      <alignment horizontal="left"/>
    </xf>
    <xf numFmtId="0" fontId="30" fillId="17" borderId="5" xfId="5" applyFont="1" applyFill="1" applyBorder="1" applyAlignment="1">
      <alignment horizontal="center" vertical="center"/>
    </xf>
    <xf numFmtId="0" fontId="38" fillId="26" borderId="8" xfId="0" applyFont="1" applyFill="1" applyBorder="1" applyAlignment="1">
      <alignment vertical="center"/>
    </xf>
    <xf numFmtId="44" fontId="39" fillId="8" borderId="8" xfId="4" applyFont="1" applyFill="1" applyBorder="1" applyAlignment="1" applyProtection="1">
      <alignment horizontal="center" vertical="center"/>
    </xf>
    <xf numFmtId="0" fontId="30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8" fillId="26" borderId="14" xfId="0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vertical="center"/>
    </xf>
    <xf numFmtId="44" fontId="28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5" fillId="27" borderId="8" xfId="2" applyFont="1" applyFill="1" applyBorder="1" applyProtection="1">
      <protection hidden="1"/>
    </xf>
    <xf numFmtId="0" fontId="38" fillId="26" borderId="12" xfId="0" applyFont="1" applyFill="1" applyBorder="1" applyAlignment="1">
      <alignment vertical="center"/>
    </xf>
    <xf numFmtId="0" fontId="38" fillId="26" borderId="14" xfId="0" applyFont="1" applyFill="1" applyBorder="1" applyAlignment="1">
      <alignment vertical="center"/>
    </xf>
    <xf numFmtId="0" fontId="38" fillId="26" borderId="7" xfId="0" applyFont="1" applyFill="1" applyBorder="1" applyAlignment="1">
      <alignment vertical="center"/>
    </xf>
    <xf numFmtId="0" fontId="39" fillId="16" borderId="8" xfId="0" applyFont="1" applyFill="1" applyBorder="1" applyAlignment="1">
      <alignment horizontal="center" wrapText="1"/>
    </xf>
    <xf numFmtId="165" fontId="28" fillId="16" borderId="8" xfId="11" applyFont="1" applyFill="1" applyBorder="1" applyAlignment="1" applyProtection="1">
      <alignment horizontal="right" vertical="center" shrinkToFit="1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44" fontId="41" fillId="16" borderId="8" xfId="4" applyFont="1" applyFill="1" applyBorder="1" applyAlignment="1" applyProtection="1">
      <alignment horizontal="lef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</xf>
    <xf numFmtId="0" fontId="24" fillId="16" borderId="12" xfId="5" applyFont="1" applyFill="1" applyBorder="1"/>
    <xf numFmtId="4" fontId="35" fillId="12" borderId="8" xfId="0" applyNumberFormat="1" applyFont="1" applyFill="1" applyBorder="1"/>
    <xf numFmtId="44" fontId="35" fillId="12" borderId="8" xfId="2" applyNumberFormat="1" applyFont="1" applyFill="1" applyBorder="1"/>
    <xf numFmtId="2" fontId="35" fillId="12" borderId="8" xfId="0" applyNumberFormat="1" applyFont="1" applyFill="1" applyBorder="1"/>
    <xf numFmtId="0" fontId="24" fillId="16" borderId="14" xfId="5" applyFont="1" applyFill="1" applyBorder="1" applyAlignment="1">
      <alignment vertical="center"/>
    </xf>
    <xf numFmtId="0" fontId="24" fillId="16" borderId="6" xfId="5" applyFont="1" applyFill="1" applyBorder="1" applyAlignment="1">
      <alignment vertical="center"/>
    </xf>
    <xf numFmtId="0" fontId="24" fillId="16" borderId="5" xfId="5" applyFont="1" applyFill="1" applyBorder="1" applyAlignment="1">
      <alignment vertical="center"/>
    </xf>
    <xf numFmtId="0" fontId="24" fillId="16" borderId="3" xfId="5" applyFont="1" applyFill="1" applyBorder="1" applyAlignment="1">
      <alignment horizontal="right" vertical="center"/>
    </xf>
    <xf numFmtId="165" fontId="39" fillId="8" borderId="8" xfId="11" applyFont="1" applyFill="1" applyBorder="1" applyAlignment="1">
      <alignment vertical="center"/>
    </xf>
    <xf numFmtId="165" fontId="24" fillId="16" borderId="8" xfId="11" applyFont="1" applyFill="1" applyBorder="1" applyAlignment="1">
      <alignment vertical="center"/>
    </xf>
    <xf numFmtId="170" fontId="24" fillId="0" borderId="8" xfId="5" applyNumberFormat="1" applyBorder="1" applyAlignment="1" applyProtection="1">
      <alignment vertical="center"/>
      <protection locked="0"/>
    </xf>
    <xf numFmtId="0" fontId="24" fillId="18" borderId="14" xfId="5" applyFont="1" applyFill="1" applyBorder="1" applyAlignment="1">
      <alignment vertical="center"/>
    </xf>
    <xf numFmtId="0" fontId="43" fillId="16" borderId="11" xfId="5" applyFont="1" applyFill="1" applyBorder="1" applyAlignment="1">
      <alignment horizontal="center" vertical="center"/>
    </xf>
    <xf numFmtId="0" fontId="47" fillId="16" borderId="14" xfId="0" applyFont="1" applyFill="1" applyBorder="1"/>
    <xf numFmtId="0" fontId="38" fillId="28" borderId="15" xfId="5" applyFont="1" applyFill="1" applyBorder="1" applyAlignment="1">
      <alignment vertical="center"/>
    </xf>
    <xf numFmtId="0" fontId="38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8" fillId="18" borderId="0" xfId="10" applyNumberFormat="1" applyFont="1" applyFill="1" applyBorder="1" applyAlignment="1">
      <alignment horizontal="right"/>
    </xf>
    <xf numFmtId="0" fontId="24" fillId="18" borderId="0" xfId="5" applyFont="1" applyFill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1" fontId="28" fillId="18" borderId="3" xfId="10" applyNumberFormat="1" applyFont="1" applyFill="1" applyBorder="1" applyAlignment="1">
      <alignment horizontal="right"/>
    </xf>
    <xf numFmtId="1" fontId="28" fillId="18" borderId="13" xfId="10" applyNumberFormat="1" applyFont="1" applyFill="1" applyBorder="1" applyAlignment="1">
      <alignment horizontal="right"/>
    </xf>
    <xf numFmtId="0" fontId="35" fillId="4" borderId="0" xfId="0" applyFont="1" applyFill="1" applyAlignment="1" applyProtection="1">
      <alignment vertical="center"/>
      <protection hidden="1"/>
    </xf>
    <xf numFmtId="0" fontId="28" fillId="16" borderId="1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28" fillId="16" borderId="0" xfId="0" applyFont="1" applyFill="1" applyAlignment="1" applyProtection="1">
      <alignment vertical="center"/>
      <protection hidden="1"/>
    </xf>
    <xf numFmtId="0" fontId="28" fillId="16" borderId="4" xfId="0" applyFont="1" applyFill="1" applyBorder="1" applyAlignment="1" applyProtection="1">
      <alignment vertical="center"/>
      <protection hidden="1"/>
    </xf>
    <xf numFmtId="0" fontId="28" fillId="16" borderId="0" xfId="0" applyFont="1" applyFill="1"/>
    <xf numFmtId="0" fontId="28" fillId="16" borderId="0" xfId="0" applyFont="1" applyFill="1" applyAlignment="1" applyProtection="1">
      <alignment horizontal="right" vertical="center" wrapText="1" indent="1"/>
      <protection hidden="1"/>
    </xf>
    <xf numFmtId="0" fontId="35" fillId="16" borderId="15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horizontal="right" vertical="center"/>
      <protection hidden="1"/>
    </xf>
    <xf numFmtId="0" fontId="35" fillId="16" borderId="6" xfId="0" applyFont="1" applyFill="1" applyBorder="1" applyAlignment="1" applyProtection="1">
      <alignment horizontal="center" vertical="center"/>
      <protection hidden="1"/>
    </xf>
    <xf numFmtId="0" fontId="35" fillId="16" borderId="13" xfId="0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50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left" vertical="center"/>
      <protection locked="0" hidden="1"/>
    </xf>
    <xf numFmtId="0" fontId="28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28" fillId="16" borderId="4" xfId="0" applyFont="1" applyFill="1" applyBorder="1" applyAlignment="1" applyProtection="1">
      <alignment horizontal="center" vertical="center"/>
      <protection hidden="1"/>
    </xf>
    <xf numFmtId="0" fontId="28" fillId="16" borderId="4" xfId="0" applyFont="1" applyFill="1" applyBorder="1" applyAlignment="1" applyProtection="1">
      <alignment horizontal="left"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35" fillId="16" borderId="3" xfId="0" applyFont="1" applyFill="1" applyBorder="1" applyAlignment="1" applyProtection="1">
      <alignment vertical="center"/>
      <protection hidden="1"/>
    </xf>
    <xf numFmtId="0" fontId="57" fillId="16" borderId="0" xfId="0" applyFont="1" applyFill="1" applyAlignment="1" applyProtection="1">
      <alignment vertical="center"/>
      <protection locked="0" hidden="1"/>
    </xf>
    <xf numFmtId="0" fontId="28" fillId="16" borderId="0" xfId="0" applyFont="1" applyFill="1" applyAlignment="1" applyProtection="1">
      <alignment horizontal="center" vertical="center" wrapText="1"/>
      <protection hidden="1"/>
    </xf>
    <xf numFmtId="0" fontId="28" fillId="16" borderId="0" xfId="0" applyFont="1" applyFill="1" applyAlignment="1" applyProtection="1">
      <alignment vertical="center" wrapText="1"/>
      <protection hidden="1"/>
    </xf>
    <xf numFmtId="0" fontId="28" fillId="16" borderId="0" xfId="0" applyFont="1" applyFill="1" applyProtection="1">
      <protection hidden="1"/>
    </xf>
    <xf numFmtId="0" fontId="35" fillId="16" borderId="5" xfId="0" applyFont="1" applyFill="1" applyBorder="1" applyProtection="1">
      <protection hidden="1"/>
    </xf>
    <xf numFmtId="0" fontId="58" fillId="16" borderId="4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30" fillId="16" borderId="0" xfId="0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35" fillId="16" borderId="5" xfId="0" applyFont="1" applyFill="1" applyBorder="1" applyAlignment="1" applyProtection="1">
      <alignment vertical="center"/>
      <protection hidden="1"/>
    </xf>
    <xf numFmtId="0" fontId="35" fillId="16" borderId="5" xfId="0" applyFont="1" applyFill="1" applyBorder="1" applyAlignment="1" applyProtection="1">
      <alignment horizontal="center"/>
      <protection hidden="1"/>
    </xf>
    <xf numFmtId="0" fontId="35" fillId="16" borderId="2" xfId="0" applyFont="1" applyFill="1" applyBorder="1" applyAlignment="1" applyProtection="1">
      <alignment vertical="center"/>
      <protection hidden="1"/>
    </xf>
    <xf numFmtId="0" fontId="28" fillId="16" borderId="15" xfId="0" applyFont="1" applyFill="1" applyBorder="1" applyAlignment="1" applyProtection="1">
      <alignment vertical="center"/>
      <protection hidden="1"/>
    </xf>
    <xf numFmtId="0" fontId="30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Protection="1">
      <protection hidden="1"/>
    </xf>
    <xf numFmtId="0" fontId="28" fillId="16" borderId="13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top"/>
      <protection hidden="1"/>
    </xf>
    <xf numFmtId="0" fontId="58" fillId="16" borderId="6" xfId="0" applyFont="1" applyFill="1" applyBorder="1" applyAlignment="1" applyProtection="1">
      <alignment horizontal="center"/>
      <protection hidden="1"/>
    </xf>
    <xf numFmtId="0" fontId="58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5" fillId="16" borderId="1" xfId="0" applyFont="1" applyFill="1" applyBorder="1" applyAlignment="1" applyProtection="1">
      <alignment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25" fillId="16" borderId="4" xfId="0" applyFont="1" applyFill="1" applyBorder="1" applyAlignment="1" applyProtection="1">
      <alignment vertical="center"/>
      <protection hidden="1"/>
    </xf>
    <xf numFmtId="0" fontId="59" fillId="16" borderId="0" xfId="0" applyFont="1" applyFill="1" applyAlignment="1" applyProtection="1">
      <alignment horizontal="center" vertical="center"/>
      <protection hidden="1"/>
    </xf>
    <xf numFmtId="0" fontId="6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horizontal="right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33" fillId="16" borderId="0" xfId="0" applyFont="1" applyFill="1" applyAlignment="1" applyProtection="1">
      <alignment vertical="center"/>
      <protection hidden="1"/>
    </xf>
    <xf numFmtId="0" fontId="64" fillId="23" borderId="0" xfId="0" applyFont="1" applyFill="1" applyAlignment="1" applyProtection="1">
      <alignment horizontal="center" vertical="center"/>
      <protection hidden="1"/>
    </xf>
    <xf numFmtId="0" fontId="32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right" vertical="center"/>
      <protection hidden="1"/>
    </xf>
    <xf numFmtId="2" fontId="38" fillId="23" borderId="8" xfId="0" applyNumberFormat="1" applyFont="1" applyFill="1" applyBorder="1" applyAlignment="1" applyProtection="1">
      <alignment horizontal="center" vertical="center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165" fontId="33" fillId="29" borderId="7" xfId="11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0" fontId="28" fillId="16" borderId="1" xfId="0" applyFont="1" applyFill="1" applyBorder="1"/>
    <xf numFmtId="0" fontId="28" fillId="16" borderId="0" xfId="0" applyFont="1" applyFill="1" applyAlignment="1">
      <alignment vertical="center"/>
    </xf>
    <xf numFmtId="0" fontId="28" fillId="16" borderId="4" xfId="0" applyFont="1" applyFill="1" applyBorder="1"/>
    <xf numFmtId="0" fontId="28" fillId="16" borderId="2" xfId="0" applyFont="1" applyFill="1" applyBorder="1"/>
    <xf numFmtId="0" fontId="28" fillId="16" borderId="5" xfId="0" applyFont="1" applyFill="1" applyBorder="1"/>
    <xf numFmtId="0" fontId="28" fillId="16" borderId="3" xfId="0" applyFont="1" applyFill="1" applyBorder="1"/>
    <xf numFmtId="0" fontId="38" fillId="14" borderId="9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28" fillId="30" borderId="11" xfId="0" applyFont="1" applyFill="1" applyBorder="1" applyAlignment="1">
      <alignment vertical="center"/>
    </xf>
    <xf numFmtId="0" fontId="28" fillId="30" borderId="4" xfId="0" applyFont="1" applyFill="1" applyBorder="1" applyAlignment="1">
      <alignment vertical="center"/>
    </xf>
    <xf numFmtId="0" fontId="28" fillId="30" borderId="4" xfId="2" applyNumberFormat="1" applyFont="1" applyFill="1" applyBorder="1" applyAlignment="1">
      <alignment vertical="center"/>
    </xf>
    <xf numFmtId="44" fontId="28" fillId="30" borderId="4" xfId="2" applyNumberFormat="1" applyFont="1" applyFill="1" applyBorder="1" applyAlignment="1">
      <alignment vertical="center"/>
    </xf>
    <xf numFmtId="4" fontId="28" fillId="30" borderId="4" xfId="2" applyNumberFormat="1" applyFont="1" applyFill="1" applyBorder="1" applyAlignment="1">
      <alignment vertical="center"/>
    </xf>
    <xf numFmtId="0" fontId="31" fillId="16" borderId="0" xfId="0" applyFont="1" applyFill="1" applyAlignment="1" applyProtection="1">
      <alignment vertical="center"/>
      <protection hidden="1"/>
    </xf>
    <xf numFmtId="4" fontId="33" fillId="16" borderId="0" xfId="0" applyNumberFormat="1" applyFont="1" applyFill="1" applyAlignment="1" applyProtection="1">
      <alignment vertical="center"/>
      <protection hidden="1"/>
    </xf>
    <xf numFmtId="167" fontId="33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0" fillId="4" borderId="0" xfId="0" applyFont="1" applyFill="1" applyAlignment="1" applyProtection="1">
      <alignment vertical="top"/>
      <protection hidden="1"/>
    </xf>
    <xf numFmtId="170" fontId="24" fillId="4" borderId="8" xfId="5" applyNumberFormat="1" applyFont="1" applyFill="1" applyBorder="1" applyAlignment="1" applyProtection="1">
      <alignment horizontal="right" vertical="center"/>
      <protection locked="0"/>
    </xf>
    <xf numFmtId="170" fontId="24" fillId="4" borderId="8" xfId="5" applyNumberFormat="1" applyFont="1" applyFill="1" applyBorder="1" applyAlignment="1" applyProtection="1">
      <alignment vertical="center"/>
      <protection locked="0"/>
    </xf>
    <xf numFmtId="3" fontId="24" fillId="4" borderId="8" xfId="5" applyNumberFormat="1" applyFont="1" applyFill="1" applyBorder="1" applyAlignment="1" applyProtection="1">
      <alignment vertical="center"/>
      <protection locked="0"/>
    </xf>
    <xf numFmtId="4" fontId="35" fillId="0" borderId="0" xfId="0" applyNumberFormat="1" applyFont="1"/>
    <xf numFmtId="0" fontId="35" fillId="31" borderId="0" xfId="0" applyFont="1" applyFill="1" applyAlignment="1">
      <alignment horizontal="center" vertical="center"/>
    </xf>
    <xf numFmtId="0" fontId="28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8" fillId="16" borderId="0" xfId="0" applyFont="1" applyFill="1" applyAlignment="1" applyProtection="1">
      <alignment horizontal="right" vertical="center" wrapText="1" indent="1"/>
      <protection locked="0"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5" fillId="31" borderId="0" xfId="0" applyFont="1" applyFill="1" applyAlignment="1" applyProtection="1">
      <alignment horizontal="center" vertical="center"/>
      <protection hidden="1"/>
    </xf>
    <xf numFmtId="165" fontId="35" fillId="0" borderId="0" xfId="11" applyFont="1"/>
    <xf numFmtId="165" fontId="35" fillId="31" borderId="0" xfId="0" applyNumberFormat="1" applyFont="1" applyFill="1"/>
    <xf numFmtId="0" fontId="30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center"/>
      <protection hidden="1"/>
    </xf>
    <xf numFmtId="176" fontId="65" fillId="6" borderId="8" xfId="0" applyNumberFormat="1" applyFont="1" applyFill="1" applyBorder="1" applyAlignment="1" applyProtection="1">
      <alignment horizontal="center"/>
      <protection hidden="1"/>
    </xf>
    <xf numFmtId="176" fontId="35" fillId="6" borderId="8" xfId="0" applyNumberFormat="1" applyFont="1" applyFill="1" applyBorder="1" applyAlignment="1" applyProtection="1">
      <alignment horizontal="center"/>
      <protection hidden="1"/>
    </xf>
    <xf numFmtId="176" fontId="35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8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8" fillId="4" borderId="7" xfId="5" applyFont="1" applyFill="1" applyBorder="1" applyAlignment="1" applyProtection="1">
      <alignment vertical="center" shrinkToFit="1"/>
      <protection locked="0"/>
    </xf>
    <xf numFmtId="0" fontId="24" fillId="24" borderId="0" xfId="5" applyFont="1" applyFill="1" applyProtection="1"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vertical="center"/>
      <protection locked="0"/>
    </xf>
    <xf numFmtId="3" fontId="24" fillId="4" borderId="8" xfId="5" applyNumberFormat="1" applyFill="1" applyBorder="1" applyAlignment="1" applyProtection="1">
      <alignment vertical="center"/>
      <protection locked="0"/>
    </xf>
    <xf numFmtId="170" fontId="24" fillId="4" borderId="8" xfId="5" applyNumberFormat="1" applyFill="1" applyBorder="1" applyAlignment="1" applyProtection="1">
      <alignment horizontal="right" vertical="center"/>
      <protection locked="0"/>
    </xf>
    <xf numFmtId="170" fontId="24" fillId="4" borderId="8" xfId="5" applyNumberFormat="1" applyFill="1" applyBorder="1" applyAlignment="1" applyProtection="1">
      <alignment vertical="center"/>
      <protection locked="0"/>
    </xf>
    <xf numFmtId="0" fontId="38" fillId="14" borderId="14" xfId="5" applyFont="1" applyFill="1" applyBorder="1" applyAlignment="1" applyProtection="1">
      <alignment vertical="center"/>
      <protection locked="0"/>
    </xf>
    <xf numFmtId="0" fontId="38" fillId="14" borderId="7" xfId="5" applyFont="1" applyFill="1" applyBorder="1" applyAlignment="1" applyProtection="1">
      <alignment vertical="center"/>
      <protection locked="0"/>
    </xf>
    <xf numFmtId="0" fontId="30" fillId="17" borderId="8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28" fillId="16" borderId="12" xfId="5" quotePrefix="1" applyFont="1" applyFill="1" applyBorder="1" applyAlignment="1" applyProtection="1">
      <alignment horizontal="center" vertical="center"/>
      <protection locked="0"/>
    </xf>
    <xf numFmtId="44" fontId="41" fillId="16" borderId="8" xfId="4" applyFont="1" applyFill="1" applyBorder="1" applyAlignment="1" applyProtection="1">
      <alignment horizontal="left"/>
      <protection locked="0"/>
    </xf>
    <xf numFmtId="0" fontId="28" fillId="16" borderId="12" xfId="5" applyFont="1" applyFill="1" applyBorder="1" applyAlignment="1" applyProtection="1">
      <alignment horizontal="center" vertical="center"/>
      <protection locked="0"/>
    </xf>
    <xf numFmtId="0" fontId="28" fillId="14" borderId="12" xfId="0" applyFont="1" applyFill="1" applyBorder="1" applyAlignment="1" applyProtection="1">
      <alignment vertical="center"/>
      <protection locked="0"/>
    </xf>
    <xf numFmtId="0" fontId="38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0" fillId="16" borderId="12" xfId="5" applyFont="1" applyFill="1" applyBorder="1" applyAlignment="1" applyProtection="1">
      <alignment vertical="center" wrapText="1"/>
      <protection locked="0"/>
    </xf>
    <xf numFmtId="0" fontId="40" fillId="16" borderId="8" xfId="5" applyFont="1" applyFill="1" applyBorder="1" applyAlignment="1" applyProtection="1">
      <alignment horizontal="center" vertical="center" wrapText="1"/>
      <protection locked="0"/>
    </xf>
    <xf numFmtId="0" fontId="28" fillId="16" borderId="12" xfId="5" applyFont="1" applyFill="1" applyBorder="1" applyAlignment="1" applyProtection="1">
      <alignment horizontal="center" vertical="center" wrapText="1"/>
      <protection locked="0"/>
    </xf>
    <xf numFmtId="165" fontId="65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4" fillId="4" borderId="8" xfId="5" applyNumberForma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24" borderId="0" xfId="5" applyFill="1" applyAlignment="1" applyProtection="1">
      <alignment vertical="center"/>
      <protection locked="0"/>
    </xf>
    <xf numFmtId="4" fontId="24" fillId="4" borderId="8" xfId="5" applyNumberFormat="1" applyFill="1" applyBorder="1" applyAlignment="1" applyProtection="1">
      <alignment vertical="center"/>
      <protection locked="0"/>
    </xf>
    <xf numFmtId="2" fontId="35" fillId="0" borderId="0" xfId="0" applyNumberFormat="1" applyFont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4" borderId="8" xfId="5" applyFont="1" applyFill="1" applyBorder="1" applyAlignment="1" applyProtection="1">
      <alignment vertical="center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39" fillId="0" borderId="7" xfId="5" applyNumberFormat="1" applyFont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6" fillId="4" borderId="8" xfId="11" applyFont="1" applyFill="1" applyBorder="1" applyAlignment="1" applyProtection="1">
      <alignment horizontal="left"/>
      <protection locked="0"/>
    </xf>
    <xf numFmtId="0" fontId="24" fillId="6" borderId="3" xfId="5" applyFont="1" applyFill="1" applyBorder="1" applyAlignment="1">
      <alignment vertical="center"/>
    </xf>
    <xf numFmtId="165" fontId="66" fillId="4" borderId="10" xfId="11" applyFont="1" applyFill="1" applyBorder="1" applyAlignment="1" applyProtection="1">
      <alignment horizontal="left"/>
      <protection locked="0"/>
    </xf>
    <xf numFmtId="165" fontId="35" fillId="31" borderId="8" xfId="11" applyFont="1" applyFill="1" applyBorder="1" applyAlignment="1" applyProtection="1">
      <alignment horizontal="center"/>
      <protection hidden="1"/>
    </xf>
    <xf numFmtId="0" fontId="35" fillId="31" borderId="8" xfId="0" applyFont="1" applyFill="1" applyBorder="1" applyAlignment="1" applyProtection="1">
      <alignment vertical="center"/>
      <protection hidden="1"/>
    </xf>
    <xf numFmtId="0" fontId="35" fillId="31" borderId="9" xfId="0" applyFont="1" applyFill="1" applyBorder="1" applyAlignment="1" applyProtection="1">
      <alignment vertical="center"/>
      <protection hidden="1"/>
    </xf>
    <xf numFmtId="165" fontId="35" fillId="31" borderId="9" xfId="11" applyFont="1" applyFill="1" applyBorder="1" applyAlignment="1" applyProtection="1">
      <alignment horizontal="center"/>
      <protection hidden="1"/>
    </xf>
    <xf numFmtId="0" fontId="35" fillId="6" borderId="10" xfId="0" applyFont="1" applyFill="1" applyBorder="1" applyAlignment="1" applyProtection="1">
      <alignment vertical="center"/>
      <protection hidden="1"/>
    </xf>
    <xf numFmtId="165" fontId="35" fillId="6" borderId="10" xfId="11" applyFont="1" applyFill="1" applyBorder="1" applyAlignment="1" applyProtection="1">
      <alignment horizontal="center"/>
      <protection hidden="1"/>
    </xf>
    <xf numFmtId="1" fontId="35" fillId="6" borderId="17" xfId="0" applyNumberFormat="1" applyFont="1" applyFill="1" applyBorder="1" applyAlignment="1" applyProtection="1">
      <alignment horizontal="center" vertical="center"/>
      <protection hidden="1"/>
    </xf>
    <xf numFmtId="1" fontId="35" fillId="6" borderId="18" xfId="0" applyNumberFormat="1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vertical="center"/>
      <protection hidden="1"/>
    </xf>
    <xf numFmtId="165" fontId="35" fillId="6" borderId="19" xfId="11" applyFont="1" applyFill="1" applyBorder="1" applyAlignment="1" applyProtection="1">
      <alignment horizontal="center"/>
      <protection hidden="1"/>
    </xf>
    <xf numFmtId="165" fontId="35" fillId="6" borderId="20" xfId="11" applyFont="1" applyFill="1" applyBorder="1" applyAlignment="1" applyProtection="1">
      <alignment horizontal="center"/>
      <protection hidden="1"/>
    </xf>
    <xf numFmtId="165" fontId="35" fillId="6" borderId="21" xfId="11" applyFont="1" applyFill="1" applyBorder="1" applyAlignment="1" applyProtection="1">
      <alignment horizontal="center"/>
      <protection hidden="1"/>
    </xf>
    <xf numFmtId="165" fontId="35" fillId="31" borderId="21" xfId="11" applyFont="1" applyFill="1" applyBorder="1" applyAlignment="1" applyProtection="1">
      <alignment horizontal="center"/>
      <protection hidden="1"/>
    </xf>
    <xf numFmtId="1" fontId="35" fillId="6" borderId="22" xfId="0" applyNumberFormat="1" applyFont="1" applyFill="1" applyBorder="1" applyAlignment="1" applyProtection="1">
      <alignment horizontal="center" vertical="center"/>
      <protection hidden="1"/>
    </xf>
    <xf numFmtId="1" fontId="35" fillId="6" borderId="23" xfId="0" applyNumberFormat="1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vertical="center"/>
      <protection hidden="1"/>
    </xf>
    <xf numFmtId="0" fontId="24" fillId="6" borderId="7" xfId="5" applyFont="1" applyFill="1" applyBorder="1" applyAlignment="1">
      <alignment vertical="center" wrapText="1"/>
    </xf>
    <xf numFmtId="0" fontId="24" fillId="16" borderId="7" xfId="5" applyFont="1" applyFill="1" applyBorder="1" applyAlignment="1">
      <alignment vertical="center" wrapText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24" fillId="16" borderId="7" xfId="5" applyFont="1" applyFill="1" applyBorder="1" applyAlignment="1">
      <alignment vertical="center" wrapText="1"/>
    </xf>
    <xf numFmtId="0" fontId="35" fillId="6" borderId="9" xfId="0" applyFont="1" applyFill="1" applyBorder="1" applyAlignment="1" applyProtection="1">
      <alignment vertical="center"/>
      <protection hidden="1"/>
    </xf>
    <xf numFmtId="165" fontId="35" fillId="31" borderId="25" xfId="11" applyFont="1" applyFill="1" applyBorder="1" applyAlignment="1" applyProtection="1">
      <alignment horizontal="center"/>
      <protection hidden="1"/>
    </xf>
    <xf numFmtId="165" fontId="35" fillId="0" borderId="26" xfId="0" applyNumberFormat="1" applyFont="1" applyBorder="1"/>
    <xf numFmtId="165" fontId="35" fillId="0" borderId="27" xfId="0" applyNumberFormat="1" applyFont="1" applyBorder="1"/>
    <xf numFmtId="165" fontId="35" fillId="0" borderId="28" xfId="0" applyNumberFormat="1" applyFont="1" applyBorder="1"/>
    <xf numFmtId="165" fontId="35" fillId="6" borderId="24" xfId="11" applyFont="1" applyFill="1" applyBorder="1" applyAlignment="1" applyProtection="1">
      <alignment horizontal="center"/>
      <protection hidden="1"/>
    </xf>
    <xf numFmtId="0" fontId="35" fillId="0" borderId="29" xfId="0" applyFont="1" applyBorder="1"/>
    <xf numFmtId="0" fontId="35" fillId="0" borderId="30" xfId="0" applyFont="1" applyBorder="1"/>
    <xf numFmtId="0" fontId="35" fillId="32" borderId="8" xfId="0" applyFont="1" applyFill="1" applyBorder="1" applyAlignment="1" applyProtection="1">
      <alignment vertical="center"/>
      <protection hidden="1"/>
    </xf>
    <xf numFmtId="165" fontId="35" fillId="32" borderId="8" xfId="11" applyFont="1" applyFill="1" applyBorder="1" applyAlignment="1" applyProtection="1">
      <alignment horizontal="center"/>
      <protection hidden="1"/>
    </xf>
    <xf numFmtId="165" fontId="35" fillId="32" borderId="12" xfId="0" applyNumberFormat="1" applyFont="1" applyFill="1" applyBorder="1" applyAlignment="1" applyProtection="1">
      <alignment horizontal="center" vertical="center"/>
      <protection hidden="1"/>
    </xf>
    <xf numFmtId="0" fontId="35" fillId="10" borderId="9" xfId="0" applyFont="1" applyFill="1" applyBorder="1" applyAlignment="1" applyProtection="1">
      <alignment vertical="center"/>
      <protection hidden="1"/>
    </xf>
    <xf numFmtId="0" fontId="35" fillId="10" borderId="15" xfId="0" applyFont="1" applyFill="1" applyBorder="1" applyAlignment="1" applyProtection="1">
      <alignment horizontal="center" vertical="center"/>
      <protection hidden="1"/>
    </xf>
    <xf numFmtId="0" fontId="35" fillId="6" borderId="2" xfId="0" applyFont="1" applyFill="1" applyBorder="1" applyAlignment="1" applyProtection="1">
      <alignment horizontal="center" vertical="center"/>
      <protection hidden="1"/>
    </xf>
    <xf numFmtId="0" fontId="35" fillId="6" borderId="31" xfId="0" applyFont="1" applyFill="1" applyBorder="1" applyAlignment="1" applyProtection="1">
      <alignment horizontal="center" vertical="center"/>
      <protection hidden="1"/>
    </xf>
    <xf numFmtId="0" fontId="35" fillId="6" borderId="20" xfId="0" applyFont="1" applyFill="1" applyBorder="1" applyAlignment="1" applyProtection="1">
      <alignment horizontal="center" vertical="center"/>
      <protection hidden="1"/>
    </xf>
    <xf numFmtId="0" fontId="35" fillId="6" borderId="21" xfId="0" applyFont="1" applyFill="1" applyBorder="1" applyAlignment="1" applyProtection="1">
      <alignment horizontal="center" vertical="center"/>
      <protection hidden="1"/>
    </xf>
    <xf numFmtId="165" fontId="35" fillId="32" borderId="21" xfId="0" applyNumberFormat="1" applyFont="1" applyFill="1" applyBorder="1" applyAlignment="1" applyProtection="1">
      <alignment horizontal="center" vertical="center"/>
      <protection hidden="1"/>
    </xf>
    <xf numFmtId="0" fontId="35" fillId="10" borderId="21" xfId="0" applyFont="1" applyFill="1" applyBorder="1" applyAlignment="1" applyProtection="1">
      <alignment horizontal="center" vertical="center"/>
      <protection hidden="1"/>
    </xf>
    <xf numFmtId="0" fontId="35" fillId="10" borderId="24" xfId="0" applyFont="1" applyFill="1" applyBorder="1" applyAlignment="1" applyProtection="1">
      <alignment vertical="center"/>
      <protection hidden="1"/>
    </xf>
    <xf numFmtId="0" fontId="35" fillId="10" borderId="32" xfId="0" applyFont="1" applyFill="1" applyBorder="1" applyAlignment="1" applyProtection="1">
      <alignment horizontal="center" vertical="center"/>
      <protection hidden="1"/>
    </xf>
    <xf numFmtId="0" fontId="35" fillId="10" borderId="33" xfId="0" applyFont="1" applyFill="1" applyBorder="1" applyAlignment="1" applyProtection="1">
      <alignment horizontal="center" vertical="center"/>
      <protection hidden="1"/>
    </xf>
    <xf numFmtId="165" fontId="35" fillId="32" borderId="0" xfId="0" applyNumberFormat="1" applyFont="1" applyFill="1"/>
    <xf numFmtId="0" fontId="35" fillId="27" borderId="0" xfId="0" applyFont="1" applyFill="1"/>
    <xf numFmtId="0" fontId="35" fillId="27" borderId="0" xfId="0" applyFont="1" applyFill="1" applyAlignment="1" applyProtection="1">
      <alignment vertical="center"/>
      <protection hidden="1"/>
    </xf>
    <xf numFmtId="165" fontId="35" fillId="27" borderId="0" xfId="11" applyFont="1" applyFill="1" applyAlignment="1" applyProtection="1">
      <alignment vertical="center"/>
      <protection hidden="1"/>
    </xf>
    <xf numFmtId="0" fontId="35" fillId="27" borderId="10" xfId="0" applyFont="1" applyFill="1" applyBorder="1" applyAlignment="1" applyProtection="1">
      <alignment horizontal="center" vertical="center"/>
      <protection hidden="1"/>
    </xf>
    <xf numFmtId="165" fontId="35" fillId="27" borderId="8" xfId="11" applyFont="1" applyFill="1" applyBorder="1" applyAlignment="1" applyProtection="1">
      <alignment horizontal="center"/>
      <protection hidden="1"/>
    </xf>
    <xf numFmtId="165" fontId="65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5" fillId="27" borderId="9" xfId="11" applyFont="1" applyFill="1" applyBorder="1" applyAlignment="1" applyProtection="1">
      <alignment horizontal="center"/>
      <protection hidden="1"/>
    </xf>
    <xf numFmtId="165" fontId="35" fillId="27" borderId="19" xfId="11" applyFont="1" applyFill="1" applyBorder="1" applyAlignment="1" applyProtection="1">
      <alignment horizontal="center"/>
      <protection hidden="1"/>
    </xf>
    <xf numFmtId="165" fontId="35" fillId="27" borderId="24" xfId="11" applyFont="1" applyFill="1" applyBorder="1" applyAlignment="1" applyProtection="1">
      <alignment horizontal="center"/>
      <protection hidden="1"/>
    </xf>
    <xf numFmtId="165" fontId="35" fillId="27" borderId="10" xfId="11" applyFont="1" applyFill="1" applyBorder="1" applyAlignment="1" applyProtection="1">
      <alignment horizontal="center"/>
      <protection hidden="1"/>
    </xf>
    <xf numFmtId="0" fontId="35" fillId="27" borderId="8" xfId="0" applyFont="1" applyFill="1" applyBorder="1" applyAlignment="1" applyProtection="1">
      <alignment vertical="center"/>
      <protection hidden="1"/>
    </xf>
    <xf numFmtId="177" fontId="35" fillId="8" borderId="10" xfId="0" applyNumberFormat="1" applyFont="1" applyFill="1" applyBorder="1" applyAlignment="1" applyProtection="1">
      <alignment vertical="center"/>
      <protection hidden="1"/>
    </xf>
    <xf numFmtId="165" fontId="35" fillId="32" borderId="8" xfId="0" applyNumberFormat="1" applyFont="1" applyFill="1" applyBorder="1" applyAlignment="1" applyProtection="1">
      <alignment vertical="center"/>
      <protection hidden="1"/>
    </xf>
    <xf numFmtId="0" fontId="35" fillId="32" borderId="12" xfId="0" applyFont="1" applyFill="1" applyBorder="1" applyAlignment="1" applyProtection="1">
      <alignment horizontal="center" vertical="center"/>
      <protection hidden="1"/>
    </xf>
    <xf numFmtId="0" fontId="32" fillId="23" borderId="12" xfId="0" applyFont="1" applyFill="1" applyBorder="1" applyAlignment="1" applyProtection="1">
      <alignment horizontal="left" vertical="center"/>
      <protection hidden="1"/>
    </xf>
    <xf numFmtId="0" fontId="32" fillId="23" borderId="14" xfId="0" applyFont="1" applyFill="1" applyBorder="1" applyAlignment="1" applyProtection="1">
      <alignment horizontal="left" vertical="center"/>
      <protection hidden="1"/>
    </xf>
    <xf numFmtId="0" fontId="32" fillId="23" borderId="7" xfId="0" applyFont="1" applyFill="1" applyBorder="1" applyAlignment="1" applyProtection="1">
      <alignment horizontal="left" vertical="center"/>
      <protection hidden="1"/>
    </xf>
    <xf numFmtId="164" fontId="33" fillId="29" borderId="12" xfId="2" applyFont="1" applyFill="1" applyBorder="1" applyAlignment="1" applyProtection="1">
      <alignment horizontal="center" vertical="center"/>
      <protection hidden="1"/>
    </xf>
    <xf numFmtId="164" fontId="33" fillId="29" borderId="7" xfId="2" applyFont="1" applyFill="1" applyBorder="1" applyAlignment="1" applyProtection="1">
      <alignment horizontal="center" vertical="center"/>
      <protection hidden="1"/>
    </xf>
    <xf numFmtId="0" fontId="32" fillId="23" borderId="2" xfId="0" applyFont="1" applyFill="1" applyBorder="1" applyAlignment="1" applyProtection="1">
      <alignment horizontal="left" vertical="center"/>
      <protection hidden="1"/>
    </xf>
    <xf numFmtId="0" fontId="32" fillId="23" borderId="5" xfId="0" applyFont="1" applyFill="1" applyBorder="1" applyAlignment="1" applyProtection="1">
      <alignment horizontal="left" vertical="center"/>
      <protection hidden="1"/>
    </xf>
    <xf numFmtId="0" fontId="32" fillId="23" borderId="3" xfId="0" applyFont="1" applyFill="1" applyBorder="1" applyAlignment="1" applyProtection="1">
      <alignment horizontal="left" vertical="center"/>
      <protection hidden="1"/>
    </xf>
    <xf numFmtId="0" fontId="32" fillId="23" borderId="15" xfId="0" applyFont="1" applyFill="1" applyBorder="1" applyAlignment="1" applyProtection="1">
      <alignment horizontal="left" vertical="center"/>
      <protection hidden="1"/>
    </xf>
    <xf numFmtId="0" fontId="32" fillId="23" borderId="6" xfId="0" applyFont="1" applyFill="1" applyBorder="1" applyAlignment="1" applyProtection="1">
      <alignment horizontal="left" vertical="center"/>
      <protection hidden="1"/>
    </xf>
    <xf numFmtId="0" fontId="32" fillId="23" borderId="13" xfId="0" applyFont="1" applyFill="1" applyBorder="1" applyAlignment="1" applyProtection="1">
      <alignment horizontal="left" vertical="center"/>
      <protection hidden="1"/>
    </xf>
    <xf numFmtId="165" fontId="33" fillId="29" borderId="15" xfId="11" applyFont="1" applyFill="1" applyBorder="1" applyAlignment="1" applyProtection="1">
      <alignment horizontal="center" vertical="center"/>
      <protection hidden="1"/>
    </xf>
    <xf numFmtId="165" fontId="33" fillId="29" borderId="13" xfId="11" applyFont="1" applyFill="1" applyBorder="1" applyAlignment="1" applyProtection="1">
      <alignment horizontal="center" vertical="center"/>
      <protection hidden="1"/>
    </xf>
    <xf numFmtId="164" fontId="33" fillId="29" borderId="2" xfId="2" applyFont="1" applyFill="1" applyBorder="1" applyAlignment="1" applyProtection="1">
      <alignment horizontal="center" vertical="center"/>
      <protection hidden="1"/>
    </xf>
    <xf numFmtId="164" fontId="33" fillId="29" borderId="3" xfId="2" applyFont="1" applyFill="1" applyBorder="1" applyAlignment="1" applyProtection="1">
      <alignment horizontal="center" vertical="center"/>
      <protection hidden="1"/>
    </xf>
    <xf numFmtId="165" fontId="33" fillId="29" borderId="6" xfId="2" applyNumberFormat="1" applyFont="1" applyFill="1" applyBorder="1" applyAlignment="1" applyProtection="1">
      <alignment horizontal="center" vertical="center"/>
      <protection hidden="1"/>
    </xf>
    <xf numFmtId="165" fontId="33" fillId="29" borderId="13" xfId="2" applyNumberFormat="1" applyFont="1" applyFill="1" applyBorder="1" applyAlignment="1" applyProtection="1">
      <alignment horizontal="center" vertical="center"/>
      <protection hidden="1"/>
    </xf>
    <xf numFmtId="165" fontId="33" fillId="29" borderId="5" xfId="2" applyNumberFormat="1" applyFont="1" applyFill="1" applyBorder="1" applyAlignment="1" applyProtection="1">
      <alignment horizontal="center" vertical="center"/>
      <protection hidden="1"/>
    </xf>
    <xf numFmtId="165" fontId="33" fillId="29" borderId="3" xfId="2" applyNumberFormat="1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right" vertical="center" wrapText="1" indent="1"/>
      <protection hidden="1"/>
    </xf>
    <xf numFmtId="9" fontId="38" fillId="23" borderId="10" xfId="6" applyFont="1" applyFill="1" applyBorder="1" applyAlignment="1" applyProtection="1">
      <alignment horizontal="center" vertical="center"/>
      <protection hidden="1"/>
    </xf>
    <xf numFmtId="4" fontId="32" fillId="23" borderId="15" xfId="0" applyNumberFormat="1" applyFont="1" applyFill="1" applyBorder="1" applyAlignment="1" applyProtection="1">
      <alignment horizontal="left" vertical="center"/>
      <protection hidden="1"/>
    </xf>
    <xf numFmtId="4" fontId="32" fillId="23" borderId="6" xfId="0" applyNumberFormat="1" applyFont="1" applyFill="1" applyBorder="1" applyAlignment="1" applyProtection="1">
      <alignment horizontal="left" vertical="center"/>
      <protection hidden="1"/>
    </xf>
    <xf numFmtId="4" fontId="32" fillId="23" borderId="13" xfId="0" applyNumberFormat="1" applyFont="1" applyFill="1" applyBorder="1" applyAlignment="1" applyProtection="1">
      <alignment horizontal="left" vertical="center"/>
      <protection hidden="1"/>
    </xf>
    <xf numFmtId="4" fontId="32" fillId="23" borderId="2" xfId="0" applyNumberFormat="1" applyFont="1" applyFill="1" applyBorder="1" applyAlignment="1" applyProtection="1">
      <alignment horizontal="left" vertical="center"/>
      <protection hidden="1"/>
    </xf>
    <xf numFmtId="4" fontId="32" fillId="23" borderId="5" xfId="0" applyNumberFormat="1" applyFont="1" applyFill="1" applyBorder="1" applyAlignment="1" applyProtection="1">
      <alignment horizontal="left" vertical="center"/>
      <protection hidden="1"/>
    </xf>
    <xf numFmtId="4" fontId="32" fillId="23" borderId="3" xfId="0" applyNumberFormat="1" applyFont="1" applyFill="1" applyBorder="1" applyAlignment="1" applyProtection="1">
      <alignment horizontal="left" vertical="center"/>
      <protection hidden="1"/>
    </xf>
    <xf numFmtId="164" fontId="33" fillId="29" borderId="6" xfId="2" applyFont="1" applyFill="1" applyBorder="1" applyAlignment="1" applyProtection="1">
      <alignment horizontal="center" vertical="center"/>
      <protection hidden="1"/>
    </xf>
    <xf numFmtId="164" fontId="33" fillId="29" borderId="13" xfId="2" applyFont="1" applyFill="1" applyBorder="1" applyAlignment="1" applyProtection="1">
      <alignment horizontal="center" vertical="center"/>
      <protection hidden="1"/>
    </xf>
    <xf numFmtId="164" fontId="33" fillId="29" borderId="5" xfId="2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left"/>
      <protection locked="0"/>
    </xf>
    <xf numFmtId="174" fontId="28" fillId="0" borderId="9" xfId="0" applyNumberFormat="1" applyFont="1" applyBorder="1" applyAlignment="1" applyProtection="1">
      <alignment horizontal="left" vertical="center"/>
      <protection locked="0" hidden="1"/>
    </xf>
    <xf numFmtId="0" fontId="28" fillId="0" borderId="8" xfId="0" applyFont="1" applyBorder="1" applyAlignment="1" applyProtection="1">
      <alignment horizontal="left" vertical="center"/>
      <protection locked="0" hidden="1"/>
    </xf>
    <xf numFmtId="0" fontId="67" fillId="0" borderId="8" xfId="1" applyFont="1" applyFill="1" applyBorder="1" applyAlignment="1" applyProtection="1">
      <alignment horizontal="left" vertical="center"/>
      <protection locked="0" hidden="1"/>
    </xf>
    <xf numFmtId="175" fontId="28" fillId="0" borderId="8" xfId="0" applyNumberFormat="1" applyFont="1" applyBorder="1" applyAlignment="1" applyProtection="1">
      <alignment horizontal="center" vertical="center"/>
      <protection locked="0" hidden="1"/>
    </xf>
    <xf numFmtId="0" fontId="30" fillId="4" borderId="0" xfId="0" applyFont="1" applyFill="1" applyAlignment="1" applyProtection="1">
      <alignment horizontal="left" vertical="top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0" fillId="4" borderId="0" xfId="0" applyFont="1" applyFill="1" applyAlignment="1" applyProtection="1">
      <alignment horizontal="left"/>
      <protection hidden="1"/>
    </xf>
    <xf numFmtId="4" fontId="32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2" fillId="19" borderId="14" xfId="0" applyNumberFormat="1" applyFont="1" applyFill="1" applyBorder="1" applyAlignment="1" applyProtection="1">
      <alignment horizontal="left" vertical="center"/>
      <protection hidden="1"/>
    </xf>
    <xf numFmtId="0" fontId="32" fillId="19" borderId="12" xfId="0" applyFont="1" applyFill="1" applyBorder="1" applyAlignment="1" applyProtection="1">
      <alignment horizontal="left" vertical="center" wrapText="1"/>
      <protection hidden="1"/>
    </xf>
    <xf numFmtId="0" fontId="32" fillId="19" borderId="14" xfId="0" applyFont="1" applyFill="1" applyBorder="1" applyAlignment="1" applyProtection="1">
      <alignment horizontal="left" vertical="center"/>
      <protection hidden="1"/>
    </xf>
    <xf numFmtId="0" fontId="37" fillId="26" borderId="14" xfId="0" applyFont="1" applyFill="1" applyBorder="1" applyAlignment="1" applyProtection="1">
      <alignment horizontal="center" vertical="center"/>
      <protection hidden="1"/>
    </xf>
    <xf numFmtId="0" fontId="32" fillId="23" borderId="15" xfId="0" applyFont="1" applyFill="1" applyBorder="1" applyAlignment="1" applyProtection="1">
      <alignment horizontal="center" vertical="center" wrapText="1"/>
      <protection hidden="1"/>
    </xf>
    <xf numFmtId="0" fontId="32" fillId="23" borderId="6" xfId="0" applyFont="1" applyFill="1" applyBorder="1" applyAlignment="1" applyProtection="1">
      <alignment horizontal="center" vertical="center" wrapText="1"/>
      <protection hidden="1"/>
    </xf>
    <xf numFmtId="0" fontId="32" fillId="23" borderId="13" xfId="0" applyFont="1" applyFill="1" applyBorder="1" applyAlignment="1" applyProtection="1">
      <alignment horizontal="center" vertical="center" wrapText="1"/>
      <protection hidden="1"/>
    </xf>
    <xf numFmtId="0" fontId="32" fillId="23" borderId="2" xfId="0" applyFont="1" applyFill="1" applyBorder="1" applyAlignment="1" applyProtection="1">
      <alignment horizontal="center" vertical="center" wrapText="1"/>
      <protection hidden="1"/>
    </xf>
    <xf numFmtId="0" fontId="32" fillId="23" borderId="5" xfId="0" applyFont="1" applyFill="1" applyBorder="1" applyAlignment="1" applyProtection="1">
      <alignment horizontal="center" vertical="center" wrapText="1"/>
      <protection hidden="1"/>
    </xf>
    <xf numFmtId="0" fontId="32" fillId="23" borderId="3" xfId="0" applyFont="1" applyFill="1" applyBorder="1" applyAlignment="1" applyProtection="1">
      <alignment horizontal="center" vertical="center" wrapText="1"/>
      <protection hidden="1"/>
    </xf>
    <xf numFmtId="165" fontId="33" fillId="29" borderId="14" xfId="11" applyFont="1" applyFill="1" applyBorder="1" applyAlignment="1" applyProtection="1">
      <alignment horizontal="center" vertical="center"/>
      <protection hidden="1"/>
    </xf>
    <xf numFmtId="165" fontId="33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8" fillId="16" borderId="14" xfId="0" applyFont="1" applyFill="1" applyBorder="1" applyAlignment="1" applyProtection="1">
      <alignment horizontal="center" vertical="center"/>
      <protection hidden="1"/>
    </xf>
    <xf numFmtId="0" fontId="28" fillId="16" borderId="7" xfId="0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 wrapText="1" indent="1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14" fontId="65" fillId="9" borderId="9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/>
    <xf numFmtId="0" fontId="35" fillId="0" borderId="10" xfId="0" applyFont="1" applyBorder="1"/>
    <xf numFmtId="0" fontId="35" fillId="9" borderId="9" xfId="0" applyFont="1" applyFill="1" applyBorder="1" applyAlignment="1" applyProtection="1">
      <alignment horizontal="center" vertical="center"/>
      <protection hidden="1"/>
    </xf>
    <xf numFmtId="0" fontId="35" fillId="9" borderId="11" xfId="0" applyFont="1" applyFill="1" applyBorder="1" applyAlignment="1" applyProtection="1">
      <alignment horizontal="center" vertical="center"/>
      <protection hidden="1"/>
    </xf>
    <xf numFmtId="0" fontId="35" fillId="9" borderId="10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14" fontId="65" fillId="9" borderId="11" xfId="0" applyNumberFormat="1" applyFont="1" applyFill="1" applyBorder="1" applyAlignment="1" applyProtection="1">
      <alignment horizontal="center" vertical="center"/>
      <protection hidden="1"/>
    </xf>
    <xf numFmtId="14" fontId="65" fillId="9" borderId="10" xfId="0" applyNumberFormat="1" applyFont="1" applyFill="1" applyBorder="1" applyAlignment="1" applyProtection="1">
      <alignment horizontal="center" vertical="center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6" borderId="11" xfId="0" applyFont="1" applyFill="1" applyBorder="1" applyAlignment="1" applyProtection="1">
      <alignment horizontal="center" vertical="center"/>
      <protection hidden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0" fontId="35" fillId="8" borderId="12" xfId="0" applyFont="1" applyFill="1" applyBorder="1" applyAlignment="1" applyProtection="1">
      <alignment horizontal="center" vertical="center"/>
      <protection hidden="1"/>
    </xf>
    <xf numFmtId="0" fontId="35" fillId="8" borderId="14" xfId="0" applyFont="1" applyFill="1" applyBorder="1" applyAlignment="1" applyProtection="1">
      <alignment horizontal="center" vertical="center"/>
      <protection hidden="1"/>
    </xf>
    <xf numFmtId="0" fontId="35" fillId="8" borderId="7" xfId="0" applyFont="1" applyFill="1" applyBorder="1" applyAlignment="1" applyProtection="1">
      <alignment horizontal="center" vertical="center"/>
      <protection hidden="1"/>
    </xf>
    <xf numFmtId="0" fontId="35" fillId="27" borderId="15" xfId="0" applyFont="1" applyFill="1" applyBorder="1" applyAlignment="1" applyProtection="1">
      <alignment horizontal="center" vertical="center"/>
      <protection hidden="1"/>
    </xf>
    <xf numFmtId="0" fontId="35" fillId="27" borderId="13" xfId="0" applyFont="1" applyFill="1" applyBorder="1" applyAlignment="1" applyProtection="1">
      <alignment horizontal="center" vertical="center"/>
      <protection hidden="1"/>
    </xf>
    <xf numFmtId="0" fontId="35" fillId="9" borderId="34" xfId="0" applyFont="1" applyFill="1" applyBorder="1" applyAlignment="1" applyProtection="1">
      <alignment horizontal="center" vertical="center"/>
      <protection hidden="1"/>
    </xf>
    <xf numFmtId="0" fontId="35" fillId="9" borderId="35" xfId="0" applyFont="1" applyFill="1" applyBorder="1" applyAlignment="1" applyProtection="1">
      <alignment horizontal="center" vertical="center"/>
      <protection hidden="1"/>
    </xf>
    <xf numFmtId="0" fontId="35" fillId="9" borderId="36" xfId="0" applyFont="1" applyFill="1" applyBorder="1" applyAlignment="1" applyProtection="1">
      <alignment horizontal="center" vertical="center"/>
      <protection hidden="1"/>
    </xf>
    <xf numFmtId="14" fontId="65" fillId="9" borderId="13" xfId="0" applyNumberFormat="1" applyFont="1" applyFill="1" applyBorder="1" applyAlignment="1" applyProtection="1">
      <alignment horizontal="center" vertical="center"/>
      <protection hidden="1"/>
    </xf>
    <xf numFmtId="14" fontId="65" fillId="9" borderId="4" xfId="0" applyNumberFormat="1" applyFont="1" applyFill="1" applyBorder="1" applyAlignment="1" applyProtection="1">
      <alignment horizontal="center" vertical="center"/>
      <protection hidden="1"/>
    </xf>
    <xf numFmtId="14" fontId="65" fillId="9" borderId="3" xfId="0" applyNumberFormat="1" applyFont="1" applyFill="1" applyBorder="1" applyAlignment="1" applyProtection="1">
      <alignment horizontal="center" vertical="center"/>
      <protection hidden="1"/>
    </xf>
    <xf numFmtId="0" fontId="35" fillId="27" borderId="12" xfId="0" applyFont="1" applyFill="1" applyBorder="1" applyAlignment="1" applyProtection="1">
      <alignment horizontal="center" vertical="center"/>
      <protection hidden="1"/>
    </xf>
    <xf numFmtId="0" fontId="35" fillId="27" borderId="7" xfId="0" applyFont="1" applyFill="1" applyBorder="1" applyAlignment="1" applyProtection="1">
      <alignment horizontal="center" vertical="center"/>
      <protection hidden="1"/>
    </xf>
    <xf numFmtId="0" fontId="35" fillId="11" borderId="0" xfId="0" applyFont="1" applyFill="1" applyAlignment="1" applyProtection="1">
      <alignment horizontal="right" vertical="center"/>
      <protection hidden="1"/>
    </xf>
    <xf numFmtId="1" fontId="35" fillId="6" borderId="34" xfId="0" applyNumberFormat="1" applyFont="1" applyFill="1" applyBorder="1" applyAlignment="1" applyProtection="1">
      <alignment horizontal="center" vertical="center"/>
      <protection hidden="1"/>
    </xf>
    <xf numFmtId="1" fontId="35" fillId="6" borderId="35" xfId="0" applyNumberFormat="1" applyFont="1" applyFill="1" applyBorder="1" applyAlignment="1" applyProtection="1">
      <alignment horizontal="center" vertical="center"/>
      <protection hidden="1"/>
    </xf>
    <xf numFmtId="1" fontId="35" fillId="6" borderId="36" xfId="0" applyNumberFormat="1" applyFont="1" applyFill="1" applyBorder="1" applyAlignment="1" applyProtection="1">
      <alignment horizontal="center" vertical="center"/>
      <protection hidden="1"/>
    </xf>
    <xf numFmtId="0" fontId="35" fillId="6" borderId="17" xfId="0" applyFont="1" applyFill="1" applyBorder="1" applyAlignment="1" applyProtection="1">
      <alignment horizontal="center" vertical="center"/>
      <protection hidden="1"/>
    </xf>
    <xf numFmtId="0" fontId="35" fillId="6" borderId="22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left"/>
      <protection hidden="1"/>
    </xf>
    <xf numFmtId="0" fontId="37" fillId="14" borderId="9" xfId="0" applyFont="1" applyFill="1" applyBorder="1" applyAlignment="1" applyProtection="1">
      <alignment horizontal="center" vertical="center" wrapText="1"/>
      <protection hidden="1"/>
    </xf>
    <xf numFmtId="0" fontId="37" fillId="14" borderId="10" xfId="0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0" fontId="37" fillId="14" borderId="9" xfId="0" applyFont="1" applyFill="1" applyBorder="1" applyAlignment="1" applyProtection="1">
      <alignment horizontal="center" vertical="center"/>
      <protection hidden="1"/>
    </xf>
    <xf numFmtId="0" fontId="37" fillId="13" borderId="10" xfId="0" applyFont="1" applyFill="1" applyBorder="1" applyAlignment="1" applyProtection="1">
      <alignment horizontal="center"/>
      <protection hidden="1"/>
    </xf>
    <xf numFmtId="0" fontId="69" fillId="23" borderId="8" xfId="0" applyFont="1" applyFill="1" applyBorder="1" applyAlignment="1" applyProtection="1">
      <alignment horizontal="center"/>
      <protection hidden="1"/>
    </xf>
    <xf numFmtId="0" fontId="37" fillId="23" borderId="8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center" vertical="center"/>
      <protection hidden="1"/>
    </xf>
    <xf numFmtId="0" fontId="36" fillId="17" borderId="12" xfId="0" applyFont="1" applyFill="1" applyBorder="1" applyAlignment="1" applyProtection="1">
      <alignment horizontal="center" vertical="center"/>
      <protection hidden="1"/>
    </xf>
    <xf numFmtId="0" fontId="36" fillId="17" borderId="14" xfId="0" applyFont="1" applyFill="1" applyBorder="1" applyAlignment="1" applyProtection="1">
      <alignment horizontal="center" vertical="center"/>
      <protection hidden="1"/>
    </xf>
    <xf numFmtId="0" fontId="36" fillId="17" borderId="7" xfId="0" applyFont="1" applyFill="1" applyBorder="1" applyAlignment="1" applyProtection="1">
      <alignment horizontal="center" vertical="center"/>
      <protection hidden="1"/>
    </xf>
    <xf numFmtId="0" fontId="37" fillId="14" borderId="37" xfId="0" applyFont="1" applyFill="1" applyBorder="1" applyAlignment="1" applyProtection="1">
      <alignment horizontal="left" wrapText="1"/>
      <protection hidden="1"/>
    </xf>
    <xf numFmtId="0" fontId="37" fillId="14" borderId="38" xfId="0" applyFont="1" applyFill="1" applyBorder="1" applyAlignment="1" applyProtection="1">
      <alignment horizontal="left"/>
      <protection hidden="1"/>
    </xf>
    <xf numFmtId="0" fontId="37" fillId="14" borderId="39" xfId="0" applyFont="1" applyFill="1" applyBorder="1" applyAlignment="1" applyProtection="1">
      <alignment horizontal="left"/>
      <protection hidden="1"/>
    </xf>
    <xf numFmtId="0" fontId="37" fillId="14" borderId="40" xfId="0" applyFont="1" applyFill="1" applyBorder="1" applyAlignment="1" applyProtection="1">
      <alignment horizontal="left"/>
      <protection hidden="1"/>
    </xf>
    <xf numFmtId="0" fontId="37" fillId="14" borderId="10" xfId="0" applyFont="1" applyFill="1" applyBorder="1" applyAlignment="1" applyProtection="1">
      <alignment horizontal="center" vertical="center" wrapText="1"/>
      <protection hidden="1"/>
    </xf>
    <xf numFmtId="0" fontId="37" fillId="13" borderId="9" xfId="0" applyFont="1" applyFill="1" applyBorder="1" applyAlignment="1" applyProtection="1">
      <alignment horizontal="center"/>
      <protection hidden="1"/>
    </xf>
    <xf numFmtId="0" fontId="68" fillId="26" borderId="5" xfId="0" applyFont="1" applyFill="1" applyBorder="1" applyAlignment="1" applyProtection="1">
      <alignment horizontal="center" vertical="center"/>
      <protection hidden="1"/>
    </xf>
    <xf numFmtId="0" fontId="37" fillId="23" borderId="12" xfId="0" applyFont="1" applyFill="1" applyBorder="1" applyAlignment="1" applyProtection="1">
      <alignment horizontal="center" vertical="center"/>
      <protection hidden="1"/>
    </xf>
    <xf numFmtId="0" fontId="37" fillId="23" borderId="7" xfId="0" applyFont="1" applyFill="1" applyBorder="1" applyAlignment="1" applyProtection="1">
      <alignment horizontal="center" vertical="center"/>
      <protection hidden="1"/>
    </xf>
    <xf numFmtId="0" fontId="37" fillId="23" borderId="15" xfId="0" applyFont="1" applyFill="1" applyBorder="1" applyAlignment="1" applyProtection="1">
      <alignment horizontal="center" vertical="center"/>
      <protection hidden="1"/>
    </xf>
    <xf numFmtId="0" fontId="37" fillId="23" borderId="13" xfId="0" applyFont="1" applyFill="1" applyBorder="1" applyAlignment="1" applyProtection="1">
      <alignment horizontal="center" vertical="center"/>
      <protection hidden="1"/>
    </xf>
    <xf numFmtId="0" fontId="37" fillId="23" borderId="2" xfId="0" applyFont="1" applyFill="1" applyBorder="1" applyAlignment="1" applyProtection="1">
      <alignment horizontal="center" vertical="center"/>
      <protection hidden="1"/>
    </xf>
    <xf numFmtId="0" fontId="37" fillId="23" borderId="3" xfId="0" applyFont="1" applyFill="1" applyBorder="1" applyAlignment="1" applyProtection="1">
      <alignment horizontal="center" vertical="center"/>
      <protection hidden="1"/>
    </xf>
    <xf numFmtId="0" fontId="37" fillId="13" borderId="8" xfId="0" applyFont="1" applyFill="1" applyBorder="1" applyAlignment="1" applyProtection="1">
      <alignment horizontal="center"/>
      <protection hidden="1"/>
    </xf>
    <xf numFmtId="0" fontId="37" fillId="23" borderId="12" xfId="0" applyFont="1" applyFill="1" applyBorder="1" applyAlignment="1" applyProtection="1">
      <alignment horizontal="center"/>
      <protection hidden="1"/>
    </xf>
    <xf numFmtId="0" fontId="37" fillId="23" borderId="14" xfId="0" applyFont="1" applyFill="1" applyBorder="1" applyAlignment="1" applyProtection="1">
      <alignment horizontal="center"/>
      <protection hidden="1"/>
    </xf>
    <xf numFmtId="0" fontId="37" fillId="23" borderId="7" xfId="0" applyFont="1" applyFill="1" applyBorder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/>
      <protection hidden="1"/>
    </xf>
    <xf numFmtId="0" fontId="35" fillId="6" borderId="14" xfId="0" applyFont="1" applyFill="1" applyBorder="1" applyAlignment="1" applyProtection="1">
      <alignment horizontal="left"/>
      <protection hidden="1"/>
    </xf>
    <xf numFmtId="0" fontId="37" fillId="13" borderId="15" xfId="0" applyFont="1" applyFill="1" applyBorder="1" applyAlignment="1" applyProtection="1">
      <alignment horizontal="center"/>
      <protection hidden="1"/>
    </xf>
    <xf numFmtId="0" fontId="37" fillId="13" borderId="6" xfId="0" applyFont="1" applyFill="1" applyBorder="1" applyAlignment="1" applyProtection="1">
      <alignment horizontal="center"/>
      <protection hidden="1"/>
    </xf>
    <xf numFmtId="0" fontId="37" fillId="13" borderId="13" xfId="0" applyFont="1" applyFill="1" applyBorder="1" applyAlignment="1" applyProtection="1">
      <alignment horizontal="center"/>
      <protection hidden="1"/>
    </xf>
    <xf numFmtId="0" fontId="38" fillId="23" borderId="0" xfId="0" applyFont="1" applyFill="1" applyAlignment="1">
      <alignment horizontal="left" vertical="center"/>
    </xf>
    <xf numFmtId="165" fontId="30" fillId="29" borderId="0" xfId="11" applyFont="1" applyFill="1" applyBorder="1" applyAlignment="1">
      <alignment horizontal="center" vertical="center"/>
    </xf>
    <xf numFmtId="0" fontId="38" fillId="23" borderId="0" xfId="0" applyFont="1" applyFill="1" applyAlignment="1">
      <alignment horizontal="center" vertical="center"/>
    </xf>
    <xf numFmtId="0" fontId="30" fillId="29" borderId="0" xfId="0" applyFont="1" applyFill="1" applyAlignment="1">
      <alignment horizontal="center" vertical="center" wrapText="1"/>
    </xf>
    <xf numFmtId="164" fontId="28" fillId="4" borderId="0" xfId="2" applyFont="1" applyFill="1" applyBorder="1" applyAlignment="1" applyProtection="1">
      <alignment horizontal="center" vertical="center"/>
      <protection locked="0"/>
    </xf>
    <xf numFmtId="0" fontId="68" fillId="26" borderId="12" xfId="0" applyFont="1" applyFill="1" applyBorder="1" applyAlignment="1">
      <alignment horizontal="center" vertical="center"/>
    </xf>
    <xf numFmtId="0" fontId="68" fillId="26" borderId="14" xfId="0" applyFont="1" applyFill="1" applyBorder="1" applyAlignment="1">
      <alignment horizontal="center" vertical="center"/>
    </xf>
    <xf numFmtId="0" fontId="68" fillId="26" borderId="7" xfId="0" applyFont="1" applyFill="1" applyBorder="1" applyAlignment="1">
      <alignment horizontal="center" vertical="center"/>
    </xf>
    <xf numFmtId="0" fontId="28" fillId="29" borderId="0" xfId="0" applyFont="1" applyFill="1" applyAlignment="1" applyProtection="1">
      <alignment horizontal="left" vertical="center"/>
      <protection locked="0" hidden="1"/>
    </xf>
    <xf numFmtId="174" fontId="28" fillId="29" borderId="0" xfId="0" applyNumberFormat="1" applyFont="1" applyFill="1" applyAlignment="1" applyProtection="1">
      <alignment horizontal="left" vertical="center"/>
      <protection locked="0" hidden="1"/>
    </xf>
    <xf numFmtId="0" fontId="38" fillId="26" borderId="12" xfId="0" applyFont="1" applyFill="1" applyBorder="1" applyAlignment="1">
      <alignment horizontal="center" vertical="center"/>
    </xf>
    <xf numFmtId="0" fontId="38" fillId="26" borderId="14" xfId="0" applyFont="1" applyFill="1" applyBorder="1" applyAlignment="1">
      <alignment horizontal="center" vertical="center"/>
    </xf>
    <xf numFmtId="0" fontId="38" fillId="26" borderId="7" xfId="0" applyFont="1" applyFill="1" applyBorder="1" applyAlignment="1">
      <alignment horizontal="center" vertical="center"/>
    </xf>
    <xf numFmtId="0" fontId="38" fillId="14" borderId="8" xfId="0" applyFont="1" applyFill="1" applyBorder="1" applyAlignment="1">
      <alignment horizontal="center"/>
    </xf>
    <xf numFmtId="2" fontId="70" fillId="14" borderId="9" xfId="0" applyNumberFormat="1" applyFont="1" applyFill="1" applyBorder="1" applyAlignment="1">
      <alignment horizontal="center" vertical="center"/>
    </xf>
    <xf numFmtId="2" fontId="70" fillId="14" borderId="11" xfId="0" applyNumberFormat="1" applyFont="1" applyFill="1" applyBorder="1" applyAlignment="1">
      <alignment horizontal="center" vertical="center"/>
    </xf>
    <xf numFmtId="2" fontId="70" fillId="14" borderId="10" xfId="0" applyNumberFormat="1" applyFont="1" applyFill="1" applyBorder="1" applyAlignment="1">
      <alignment horizontal="center" vertical="center"/>
    </xf>
    <xf numFmtId="0" fontId="37" fillId="14" borderId="15" xfId="0" applyFont="1" applyFill="1" applyBorder="1" applyAlignment="1">
      <alignment horizontal="left"/>
    </xf>
    <xf numFmtId="0" fontId="37" fillId="14" borderId="13" xfId="0" applyFont="1" applyFill="1" applyBorder="1" applyAlignment="1">
      <alignment horizontal="left"/>
    </xf>
    <xf numFmtId="0" fontId="37" fillId="14" borderId="2" xfId="0" applyFont="1" applyFill="1" applyBorder="1" applyAlignment="1">
      <alignment horizontal="left"/>
    </xf>
    <xf numFmtId="0" fontId="37" fillId="14" borderId="3" xfId="0" applyFont="1" applyFill="1" applyBorder="1" applyAlignment="1">
      <alignment horizontal="left"/>
    </xf>
    <xf numFmtId="0" fontId="37" fillId="26" borderId="5" xfId="0" applyFont="1" applyFill="1" applyBorder="1" applyAlignment="1">
      <alignment horizontal="center" vertical="center"/>
    </xf>
    <xf numFmtId="4" fontId="30" fillId="12" borderId="15" xfId="0" applyNumberFormat="1" applyFont="1" applyFill="1" applyBorder="1" applyAlignment="1">
      <alignment horizontal="right"/>
    </xf>
    <xf numFmtId="4" fontId="30" fillId="12" borderId="6" xfId="0" applyNumberFormat="1" applyFont="1" applyFill="1" applyBorder="1" applyAlignment="1">
      <alignment horizontal="right"/>
    </xf>
    <xf numFmtId="4" fontId="30" fillId="12" borderId="2" xfId="0" applyNumberFormat="1" applyFont="1" applyFill="1" applyBorder="1" applyAlignment="1">
      <alignment horizontal="right"/>
    </xf>
    <xf numFmtId="4" fontId="30" fillId="12" borderId="5" xfId="0" applyNumberFormat="1" applyFont="1" applyFill="1" applyBorder="1" applyAlignment="1">
      <alignment horizontal="right"/>
    </xf>
    <xf numFmtId="0" fontId="37" fillId="26" borderId="12" xfId="0" applyFont="1" applyFill="1" applyBorder="1" applyAlignment="1">
      <alignment horizontal="center"/>
    </xf>
    <xf numFmtId="0" fontId="37" fillId="26" borderId="14" xfId="0" applyFont="1" applyFill="1" applyBorder="1" applyAlignment="1">
      <alignment horizontal="center"/>
    </xf>
    <xf numFmtId="0" fontId="37" fillId="26" borderId="7" xfId="0" applyFont="1" applyFill="1" applyBorder="1" applyAlignment="1">
      <alignment horizontal="center"/>
    </xf>
    <xf numFmtId="0" fontId="37" fillId="14" borderId="15" xfId="0" applyFont="1" applyFill="1" applyBorder="1" applyAlignment="1">
      <alignment horizontal="center" vertical="center" wrapText="1"/>
    </xf>
    <xf numFmtId="0" fontId="37" fillId="14" borderId="13" xfId="0" applyFont="1" applyFill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3" xfId="0" applyFont="1" applyFill="1" applyBorder="1" applyAlignment="1">
      <alignment horizontal="center" vertical="center" wrapText="1"/>
    </xf>
    <xf numFmtId="0" fontId="35" fillId="12" borderId="15" xfId="0" applyFont="1" applyFill="1" applyBorder="1" applyAlignment="1">
      <alignment horizontal="center" vertical="center" wrapText="1"/>
    </xf>
    <xf numFmtId="0" fontId="35" fillId="12" borderId="6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5" fillId="12" borderId="5" xfId="0" applyFont="1" applyFill="1" applyBorder="1" applyAlignment="1">
      <alignment horizontal="center" vertical="center" wrapText="1"/>
    </xf>
    <xf numFmtId="0" fontId="35" fillId="12" borderId="3" xfId="0" applyFont="1" applyFill="1" applyBorder="1" applyAlignment="1">
      <alignment horizontal="center" vertical="center" wrapText="1"/>
    </xf>
    <xf numFmtId="0" fontId="71" fillId="14" borderId="12" xfId="0" applyFont="1" applyFill="1" applyBorder="1" applyAlignment="1" applyProtection="1">
      <alignment horizontal="center" vertical="center"/>
      <protection hidden="1"/>
    </xf>
    <xf numFmtId="0" fontId="71" fillId="14" borderId="7" xfId="0" applyFont="1" applyFill="1" applyBorder="1" applyAlignment="1" applyProtection="1">
      <alignment horizontal="center" vertical="center"/>
      <protection hidden="1"/>
    </xf>
    <xf numFmtId="0" fontId="71" fillId="14" borderId="12" xfId="0" applyFont="1" applyFill="1" applyBorder="1" applyAlignment="1" applyProtection="1">
      <alignment horizontal="left" vertical="center"/>
      <protection hidden="1"/>
    </xf>
    <xf numFmtId="0" fontId="71" fillId="14" borderId="14" xfId="0" applyFont="1" applyFill="1" applyBorder="1" applyAlignment="1" applyProtection="1">
      <alignment horizontal="left" vertical="center"/>
      <protection hidden="1"/>
    </xf>
    <xf numFmtId="0" fontId="71" fillId="14" borderId="7" xfId="0" applyFont="1" applyFill="1" applyBorder="1" applyAlignment="1" applyProtection="1">
      <alignment horizontal="left" vertical="center"/>
      <protection hidden="1"/>
    </xf>
    <xf numFmtId="0" fontId="38" fillId="14" borderId="12" xfId="0" applyFont="1" applyFill="1" applyBorder="1" applyAlignment="1" applyProtection="1">
      <alignment horizontal="center" vertical="center"/>
      <protection hidden="1"/>
    </xf>
    <xf numFmtId="0" fontId="38" fillId="14" borderId="14" xfId="0" applyFont="1" applyFill="1" applyBorder="1" applyAlignment="1" applyProtection="1">
      <alignment horizontal="center" vertical="center"/>
      <protection hidden="1"/>
    </xf>
    <xf numFmtId="0" fontId="38" fillId="14" borderId="7" xfId="0" applyFont="1" applyFill="1" applyBorder="1" applyAlignment="1" applyProtection="1">
      <alignment horizontal="center" vertical="center"/>
      <protection hidden="1"/>
    </xf>
    <xf numFmtId="0" fontId="47" fillId="16" borderId="12" xfId="5" applyFont="1" applyFill="1" applyBorder="1" applyAlignment="1">
      <alignment horizontal="right" vertical="center" wrapText="1"/>
    </xf>
    <xf numFmtId="0" fontId="47" fillId="16" borderId="14" xfId="5" applyFont="1" applyFill="1" applyBorder="1" applyAlignment="1">
      <alignment horizontal="right" vertical="center" wrapText="1"/>
    </xf>
    <xf numFmtId="0" fontId="47" fillId="16" borderId="7" xfId="5" applyFont="1" applyFill="1" applyBorder="1" applyAlignment="1">
      <alignment horizontal="right" vertical="center" wrapText="1"/>
    </xf>
    <xf numFmtId="0" fontId="40" fillId="8" borderId="12" xfId="5" applyFont="1" applyFill="1" applyBorder="1" applyAlignment="1">
      <alignment horizontal="right" vertical="center" wrapText="1"/>
    </xf>
    <xf numFmtId="0" fontId="40" fillId="8" borderId="14" xfId="5" applyFont="1" applyFill="1" applyBorder="1" applyAlignment="1">
      <alignment horizontal="right" vertical="center" wrapText="1"/>
    </xf>
    <xf numFmtId="0" fontId="40" fillId="8" borderId="7" xfId="5" applyFont="1" applyFill="1" applyBorder="1" applyAlignment="1">
      <alignment horizontal="right" vertical="center" wrapText="1"/>
    </xf>
    <xf numFmtId="0" fontId="72" fillId="14" borderId="12" xfId="0" applyFont="1" applyFill="1" applyBorder="1" applyAlignment="1">
      <alignment horizontal="left" vertical="center"/>
    </xf>
    <xf numFmtId="0" fontId="72" fillId="14" borderId="14" xfId="0" applyFont="1" applyFill="1" applyBorder="1" applyAlignment="1">
      <alignment horizontal="left" vertical="center"/>
    </xf>
    <xf numFmtId="0" fontId="72" fillId="14" borderId="7" xfId="0" applyFont="1" applyFill="1" applyBorder="1" applyAlignment="1">
      <alignment horizontal="left" vertical="center"/>
    </xf>
    <xf numFmtId="0" fontId="38" fillId="14" borderId="14" xfId="0" applyFont="1" applyFill="1" applyBorder="1" applyAlignment="1">
      <alignment horizontal="right" vertical="center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8" fillId="14" borderId="12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39" fillId="16" borderId="12" xfId="0" applyFont="1" applyFill="1" applyBorder="1" applyAlignment="1">
      <alignment horizontal="center"/>
    </xf>
    <xf numFmtId="0" fontId="39" fillId="16" borderId="14" xfId="0" applyFont="1" applyFill="1" applyBorder="1" applyAlignment="1">
      <alignment horizontal="center"/>
    </xf>
    <xf numFmtId="0" fontId="39" fillId="16" borderId="7" xfId="0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/>
    </xf>
    <xf numFmtId="0" fontId="38" fillId="14" borderId="14" xfId="0" applyFont="1" applyFill="1" applyBorder="1" applyAlignment="1">
      <alignment horizontal="right"/>
    </xf>
    <xf numFmtId="0" fontId="38" fillId="14" borderId="7" xfId="0" applyFont="1" applyFill="1" applyBorder="1" applyAlignment="1">
      <alignment horizontal="right"/>
    </xf>
    <xf numFmtId="0" fontId="47" fillId="16" borderId="14" xfId="0" applyFont="1" applyFill="1" applyBorder="1" applyAlignment="1">
      <alignment horizontal="left"/>
    </xf>
    <xf numFmtId="0" fontId="47" fillId="16" borderId="7" xfId="0" applyFont="1" applyFill="1" applyBorder="1" applyAlignment="1">
      <alignment horizontal="left"/>
    </xf>
    <xf numFmtId="0" fontId="28" fillId="16" borderId="12" xfId="0" applyFont="1" applyFill="1" applyBorder="1" applyAlignment="1">
      <alignment horizontal="right" vertical="center"/>
    </xf>
    <xf numFmtId="0" fontId="28" fillId="16" borderId="14" xfId="0" applyFont="1" applyFill="1" applyBorder="1" applyAlignment="1">
      <alignment horizontal="right" vertical="center"/>
    </xf>
    <xf numFmtId="0" fontId="28" fillId="16" borderId="7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center" vertical="center"/>
    </xf>
    <xf numFmtId="0" fontId="30" fillId="17" borderId="12" xfId="0" applyFont="1" applyFill="1" applyBorder="1" applyAlignment="1">
      <alignment horizontal="center" vertical="center"/>
    </xf>
    <xf numFmtId="0" fontId="30" fillId="17" borderId="14" xfId="0" applyFont="1" applyFill="1" applyBorder="1" applyAlignment="1">
      <alignment horizontal="center" vertical="center"/>
    </xf>
    <xf numFmtId="0" fontId="30" fillId="17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1" fillId="4" borderId="14" xfId="0" applyFont="1" applyFill="1" applyBorder="1" applyAlignment="1" applyProtection="1">
      <alignment horizontal="left"/>
      <protection locked="0"/>
    </xf>
    <xf numFmtId="166" fontId="38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8" fillId="23" borderId="11" xfId="2" applyFont="1" applyFill="1" applyBorder="1" applyAlignment="1" applyProtection="1">
      <alignment horizontal="center" vertical="center" wrapText="1"/>
      <protection hidden="1"/>
    </xf>
    <xf numFmtId="164" fontId="38" fillId="23" borderId="10" xfId="2" applyFont="1" applyFill="1" applyBorder="1" applyAlignment="1" applyProtection="1">
      <alignment horizontal="center" vertical="center" wrapText="1"/>
      <protection hidden="1"/>
    </xf>
    <xf numFmtId="0" fontId="53" fillId="23" borderId="12" xfId="0" applyFont="1" applyFill="1" applyBorder="1" applyAlignment="1" applyProtection="1">
      <alignment horizontal="center" vertical="center" wrapText="1"/>
      <protection hidden="1"/>
    </xf>
    <xf numFmtId="0" fontId="53" fillId="23" borderId="14" xfId="0" applyFont="1" applyFill="1" applyBorder="1" applyAlignment="1" applyProtection="1">
      <alignment horizontal="center" vertical="center" wrapText="1"/>
      <protection hidden="1"/>
    </xf>
    <xf numFmtId="0" fontId="53" fillId="23" borderId="7" xfId="0" applyFont="1" applyFill="1" applyBorder="1" applyAlignment="1" applyProtection="1">
      <alignment horizontal="center" vertical="center" wrapText="1"/>
      <protection hidden="1"/>
    </xf>
    <xf numFmtId="0" fontId="73" fillId="23" borderId="9" xfId="0" applyFont="1" applyFill="1" applyBorder="1" applyAlignment="1" applyProtection="1">
      <alignment horizontal="center" vertical="center" wrapText="1"/>
      <protection hidden="1"/>
    </xf>
    <xf numFmtId="0" fontId="73" fillId="23" borderId="10" xfId="0" applyFont="1" applyFill="1" applyBorder="1" applyAlignment="1" applyProtection="1">
      <alignment horizontal="center" vertical="center" wrapText="1"/>
      <protection hidden="1"/>
    </xf>
    <xf numFmtId="0" fontId="28" fillId="16" borderId="9" xfId="0" applyFont="1" applyFill="1" applyBorder="1" applyAlignment="1" applyProtection="1">
      <alignment horizontal="center" vertical="center" wrapText="1"/>
      <protection hidden="1"/>
    </xf>
    <xf numFmtId="0" fontId="28" fillId="16" borderId="10" xfId="0" applyFont="1" applyFill="1" applyBorder="1" applyAlignment="1" applyProtection="1">
      <alignment horizontal="center" vertical="center" wrapText="1"/>
      <protection hidden="1"/>
    </xf>
    <xf numFmtId="0" fontId="24" fillId="4" borderId="14" xfId="5" applyFill="1" applyBorder="1" applyAlignment="1" applyProtection="1">
      <alignment horizontal="left"/>
      <protection locked="0"/>
    </xf>
    <xf numFmtId="0" fontId="24" fillId="4" borderId="7" xfId="5" applyFill="1" applyBorder="1" applyAlignment="1" applyProtection="1">
      <alignment horizontal="left"/>
      <protection locked="0"/>
    </xf>
    <xf numFmtId="0" fontId="39" fillId="8" borderId="14" xfId="5" applyFont="1" applyFill="1" applyBorder="1" applyAlignment="1">
      <alignment horizontal="right"/>
    </xf>
    <xf numFmtId="0" fontId="39" fillId="8" borderId="7" xfId="5" applyFont="1" applyFill="1" applyBorder="1" applyAlignment="1">
      <alignment horizontal="right"/>
    </xf>
    <xf numFmtId="0" fontId="39" fillId="16" borderId="12" xfId="5" applyFont="1" applyFill="1" applyBorder="1" applyAlignment="1">
      <alignment horizontal="center"/>
    </xf>
    <xf numFmtId="0" fontId="39" fillId="16" borderId="14" xfId="5" applyFont="1" applyFill="1" applyBorder="1" applyAlignment="1">
      <alignment horizontal="center"/>
    </xf>
    <xf numFmtId="0" fontId="39" fillId="16" borderId="7" xfId="5" applyFont="1" applyFill="1" applyBorder="1" applyAlignment="1">
      <alignment horizontal="center"/>
    </xf>
    <xf numFmtId="0" fontId="24" fillId="4" borderId="14" xfId="5" applyFont="1" applyFill="1" applyBorder="1" applyAlignment="1" applyProtection="1">
      <alignment horizontal="left"/>
      <protection locked="0"/>
    </xf>
    <xf numFmtId="0" fontId="38" fillId="14" borderId="12" xfId="5" applyFont="1" applyFill="1" applyBorder="1" applyAlignment="1">
      <alignment horizontal="center"/>
    </xf>
    <xf numFmtId="0" fontId="38" fillId="14" borderId="14" xfId="5" applyFont="1" applyFill="1" applyBorder="1" applyAlignment="1">
      <alignment horizontal="center"/>
    </xf>
    <xf numFmtId="0" fontId="38" fillId="14" borderId="7" xfId="5" applyFont="1" applyFill="1" applyBorder="1" applyAlignment="1">
      <alignment horizontal="center"/>
    </xf>
    <xf numFmtId="0" fontId="24" fillId="4" borderId="7" xfId="5" applyFont="1" applyFill="1" applyBorder="1" applyAlignment="1" applyProtection="1">
      <alignment horizontal="left"/>
      <protection locked="0"/>
    </xf>
    <xf numFmtId="0" fontId="24" fillId="4" borderId="14" xfId="5" quotePrefix="1" applyFont="1" applyFill="1" applyBorder="1" applyAlignment="1" applyProtection="1">
      <alignment horizontal="left"/>
      <protection locked="0"/>
    </xf>
    <xf numFmtId="0" fontId="38" fillId="26" borderId="12" xfId="5" applyFont="1" applyFill="1" applyBorder="1" applyAlignment="1">
      <alignment horizontal="center" vertical="center"/>
    </xf>
    <xf numFmtId="0" fontId="38" fillId="26" borderId="14" xfId="5" applyFont="1" applyFill="1" applyBorder="1" applyAlignment="1">
      <alignment horizontal="center" vertical="center"/>
    </xf>
    <xf numFmtId="0" fontId="38" fillId="23" borderId="12" xfId="5" applyFont="1" applyFill="1" applyBorder="1" applyAlignment="1">
      <alignment horizontal="center" vertical="center"/>
    </xf>
    <xf numFmtId="0" fontId="38" fillId="23" borderId="14" xfId="5" applyFont="1" applyFill="1" applyBorder="1" applyAlignment="1">
      <alignment horizontal="center" vertical="center"/>
    </xf>
    <xf numFmtId="0" fontId="38" fillId="23" borderId="7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right"/>
    </xf>
    <xf numFmtId="0" fontId="38" fillId="14" borderId="7" xfId="5" applyFont="1" applyFill="1" applyBorder="1" applyAlignment="1">
      <alignment horizontal="right"/>
    </xf>
    <xf numFmtId="0" fontId="24" fillId="16" borderId="14" xfId="5" applyFont="1" applyFill="1" applyBorder="1" applyAlignment="1">
      <alignment horizontal="left"/>
    </xf>
    <xf numFmtId="0" fontId="24" fillId="16" borderId="14" xfId="5" applyFill="1" applyBorder="1" applyAlignment="1">
      <alignment horizontal="left"/>
    </xf>
    <xf numFmtId="0" fontId="24" fillId="16" borderId="7" xfId="5" applyFill="1" applyBorder="1" applyAlignment="1">
      <alignment horizontal="left"/>
    </xf>
    <xf numFmtId="0" fontId="39" fillId="16" borderId="14" xfId="5" applyFont="1" applyFill="1" applyBorder="1" applyAlignment="1">
      <alignment horizontal="right"/>
    </xf>
    <xf numFmtId="0" fontId="39" fillId="16" borderId="7" xfId="5" applyFont="1" applyFill="1" applyBorder="1" applyAlignment="1">
      <alignment horizontal="right"/>
    </xf>
    <xf numFmtId="0" fontId="38" fillId="26" borderId="7" xfId="5" applyFont="1" applyFill="1" applyBorder="1" applyAlignment="1">
      <alignment horizontal="center" vertical="center"/>
    </xf>
    <xf numFmtId="0" fontId="38" fillId="23" borderId="15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/>
    </xf>
    <xf numFmtId="0" fontId="38" fillId="23" borderId="13" xfId="5" applyFont="1" applyFill="1" applyBorder="1" applyAlignment="1">
      <alignment horizontal="center" vertical="center"/>
    </xf>
    <xf numFmtId="0" fontId="38" fillId="23" borderId="2" xfId="5" applyFont="1" applyFill="1" applyBorder="1" applyAlignment="1">
      <alignment horizontal="center" vertical="center"/>
    </xf>
    <xf numFmtId="0" fontId="38" fillId="23" borderId="5" xfId="5" applyFont="1" applyFill="1" applyBorder="1" applyAlignment="1">
      <alignment horizontal="center" vertical="center"/>
    </xf>
    <xf numFmtId="0" fontId="38" fillId="23" borderId="3" xfId="5" applyFont="1" applyFill="1" applyBorder="1" applyAlignment="1">
      <alignment horizontal="center" vertical="center"/>
    </xf>
    <xf numFmtId="0" fontId="72" fillId="14" borderId="8" xfId="0" applyFont="1" applyFill="1" applyBorder="1" applyAlignment="1">
      <alignment horizontal="left" vertical="center"/>
    </xf>
    <xf numFmtId="0" fontId="38" fillId="23" borderId="1" xfId="5" applyFont="1" applyFill="1" applyBorder="1" applyAlignment="1">
      <alignment horizontal="center" vertical="center"/>
    </xf>
    <xf numFmtId="0" fontId="38" fillId="23" borderId="0" xfId="5" applyFont="1" applyFill="1" applyAlignment="1">
      <alignment horizontal="center" vertical="center"/>
    </xf>
    <xf numFmtId="0" fontId="38" fillId="14" borderId="8" xfId="5" applyFont="1" applyFill="1" applyBorder="1" applyAlignment="1">
      <alignment horizontal="center"/>
    </xf>
    <xf numFmtId="0" fontId="30" fillId="17" borderId="8" xfId="5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39" fillId="17" borderId="14" xfId="5" applyFont="1" applyFill="1" applyBorder="1" applyAlignment="1">
      <alignment horizontal="right"/>
    </xf>
    <xf numFmtId="0" fontId="39" fillId="17" borderId="7" xfId="5" applyFont="1" applyFill="1" applyBorder="1" applyAlignment="1">
      <alignment horizontal="right"/>
    </xf>
    <xf numFmtId="0" fontId="30" fillId="17" borderId="12" xfId="5" applyFont="1" applyFill="1" applyBorder="1" applyAlignment="1">
      <alignment horizontal="center"/>
    </xf>
    <xf numFmtId="0" fontId="30" fillId="17" borderId="14" xfId="5" applyFont="1" applyFill="1" applyBorder="1" applyAlignment="1">
      <alignment horizontal="center"/>
    </xf>
    <xf numFmtId="0" fontId="30" fillId="17" borderId="7" xfId="5" applyFont="1" applyFill="1" applyBorder="1" applyAlignment="1">
      <alignment horizontal="center"/>
    </xf>
    <xf numFmtId="0" fontId="38" fillId="23" borderId="4" xfId="5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5" fillId="12" borderId="8" xfId="0" applyFont="1" applyFill="1" applyBorder="1" applyAlignment="1" applyProtection="1">
      <alignment horizontal="center"/>
      <protection hidden="1"/>
    </xf>
    <xf numFmtId="0" fontId="30" fillId="16" borderId="12" xfId="0" applyFont="1" applyFill="1" applyBorder="1" applyAlignment="1">
      <alignment horizontal="right" vertical="center"/>
    </xf>
    <xf numFmtId="0" fontId="30" fillId="16" borderId="14" xfId="0" applyFont="1" applyFill="1" applyBorder="1" applyAlignment="1">
      <alignment horizontal="right" vertical="center"/>
    </xf>
    <xf numFmtId="0" fontId="30" fillId="16" borderId="7" xfId="0" applyFont="1" applyFill="1" applyBorder="1" applyAlignment="1">
      <alignment horizontal="right" vertical="center"/>
    </xf>
    <xf numFmtId="0" fontId="30" fillId="17" borderId="12" xfId="0" applyFont="1" applyFill="1" applyBorder="1" applyAlignment="1">
      <alignment horizontal="right" vertical="center"/>
    </xf>
    <xf numFmtId="0" fontId="30" fillId="17" borderId="14" xfId="0" applyFont="1" applyFill="1" applyBorder="1" applyAlignment="1">
      <alignment horizontal="right" vertical="center"/>
    </xf>
    <xf numFmtId="0" fontId="30" fillId="17" borderId="7" xfId="0" applyFont="1" applyFill="1" applyBorder="1" applyAlignment="1">
      <alignment horizontal="right" vertical="center"/>
    </xf>
    <xf numFmtId="4" fontId="28" fillId="18" borderId="5" xfId="10" applyNumberFormat="1" applyFont="1" applyFill="1" applyBorder="1" applyAlignment="1">
      <alignment horizontal="center" wrapText="1"/>
    </xf>
    <xf numFmtId="2" fontId="28" fillId="3" borderId="12" xfId="10" applyNumberFormat="1" applyFont="1" applyFill="1" applyBorder="1" applyAlignment="1">
      <alignment horizontal="center"/>
    </xf>
    <xf numFmtId="2" fontId="28" fillId="3" borderId="7" xfId="10" applyNumberFormat="1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 vertical="center"/>
    </xf>
    <xf numFmtId="0" fontId="38" fillId="19" borderId="14" xfId="5" applyFont="1" applyFill="1" applyBorder="1" applyAlignment="1">
      <alignment horizontal="center" vertical="center"/>
    </xf>
    <xf numFmtId="0" fontId="38" fillId="19" borderId="7" xfId="5" applyFont="1" applyFill="1" applyBorder="1" applyAlignment="1">
      <alignment horizontal="center" vertical="center"/>
    </xf>
    <xf numFmtId="1" fontId="28" fillId="18" borderId="1" xfId="10" applyNumberFormat="1" applyFont="1" applyFill="1" applyBorder="1" applyAlignment="1">
      <alignment horizontal="center" vertical="center" textRotation="90"/>
    </xf>
    <xf numFmtId="1" fontId="28" fillId="18" borderId="2" xfId="10" applyNumberFormat="1" applyFont="1" applyFill="1" applyBorder="1" applyAlignment="1">
      <alignment horizontal="center" vertical="center" textRotation="90"/>
    </xf>
    <xf numFmtId="4" fontId="28" fillId="18" borderId="0" xfId="10" applyNumberFormat="1" applyFont="1" applyFill="1" applyBorder="1" applyAlignment="1">
      <alignment horizontal="right"/>
    </xf>
    <xf numFmtId="4" fontId="28" fillId="18" borderId="4" xfId="10" applyNumberFormat="1" applyFont="1" applyFill="1" applyBorder="1" applyAlignment="1">
      <alignment horizontal="right"/>
    </xf>
    <xf numFmtId="44" fontId="28" fillId="3" borderId="8" xfId="4" applyFont="1" applyFill="1" applyBorder="1" applyAlignment="1">
      <alignment horizontal="center"/>
    </xf>
    <xf numFmtId="4" fontId="28" fillId="3" borderId="8" xfId="10" applyNumberFormat="1" applyFont="1" applyFill="1" applyBorder="1" applyAlignment="1">
      <alignment horizontal="center"/>
    </xf>
    <xf numFmtId="0" fontId="24" fillId="18" borderId="6" xfId="5" applyFont="1" applyFill="1" applyBorder="1" applyAlignment="1">
      <alignment horizontal="center"/>
    </xf>
    <xf numFmtId="0" fontId="24" fillId="18" borderId="5" xfId="5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/>
    </xf>
    <xf numFmtId="0" fontId="38" fillId="19" borderId="14" xfId="5" applyFont="1" applyFill="1" applyBorder="1" applyAlignment="1">
      <alignment horizontal="center"/>
    </xf>
    <xf numFmtId="0" fontId="38" fillId="19" borderId="7" xfId="5" applyFont="1" applyFill="1" applyBorder="1" applyAlignment="1">
      <alignment horizontal="center"/>
    </xf>
    <xf numFmtId="1" fontId="28" fillId="18" borderId="15" xfId="10" applyNumberFormat="1" applyFont="1" applyFill="1" applyBorder="1" applyAlignment="1">
      <alignment horizontal="center" vertical="center" textRotation="90"/>
    </xf>
    <xf numFmtId="0" fontId="24" fillId="18" borderId="1" xfId="5" applyFill="1" applyBorder="1" applyAlignment="1">
      <alignment horizontal="right"/>
    </xf>
    <xf numFmtId="0" fontId="24" fillId="18" borderId="4" xfId="5" applyFill="1" applyBorder="1" applyAlignment="1">
      <alignment horizontal="right"/>
    </xf>
    <xf numFmtId="1" fontId="28" fillId="18" borderId="0" xfId="10" applyNumberFormat="1" applyFont="1" applyFill="1" applyBorder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 wrapText="1"/>
    </xf>
    <xf numFmtId="0" fontId="38" fillId="14" borderId="14" xfId="5" applyFont="1" applyFill="1" applyBorder="1" applyAlignment="1">
      <alignment horizontal="right" vertical="center" wrapText="1"/>
    </xf>
    <xf numFmtId="0" fontId="38" fillId="14" borderId="7" xfId="5" applyFont="1" applyFill="1" applyBorder="1" applyAlignment="1">
      <alignment horizontal="right" vertical="center" wrapText="1"/>
    </xf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2" xfId="5" applyFont="1" applyFill="1" applyBorder="1" applyAlignment="1">
      <alignment horizontal="center" vertical="center" wrapText="1"/>
    </xf>
    <xf numFmtId="0" fontId="40" fillId="16" borderId="14" xfId="5" applyFont="1" applyFill="1" applyBorder="1" applyAlignment="1">
      <alignment horizontal="center" vertical="center" wrapText="1"/>
    </xf>
    <xf numFmtId="0" fontId="40" fillId="16" borderId="7" xfId="5" applyFont="1" applyFill="1" applyBorder="1" applyAlignment="1">
      <alignment horizontal="center" vertical="center" wrapText="1"/>
    </xf>
    <xf numFmtId="0" fontId="28" fillId="4" borderId="14" xfId="5" applyFont="1" applyFill="1" applyBorder="1" applyAlignment="1" applyProtection="1">
      <alignment horizontal="left" vertical="center" wrapText="1"/>
      <protection locked="0"/>
    </xf>
    <xf numFmtId="0" fontId="28" fillId="4" borderId="7" xfId="5" applyFont="1" applyFill="1" applyBorder="1" applyAlignment="1" applyProtection="1">
      <alignment horizontal="left" vertical="center" wrapText="1"/>
      <protection locked="0"/>
    </xf>
    <xf numFmtId="0" fontId="30" fillId="17" borderId="12" xfId="5" applyFont="1" applyFill="1" applyBorder="1" applyAlignment="1">
      <alignment horizontal="center" vertical="center"/>
    </xf>
    <xf numFmtId="0" fontId="30" fillId="17" borderId="14" xfId="5" applyFont="1" applyFill="1" applyBorder="1" applyAlignment="1">
      <alignment horizontal="center" vertical="center"/>
    </xf>
    <xf numFmtId="0" fontId="30" fillId="17" borderId="7" xfId="5" applyFont="1" applyFill="1" applyBorder="1" applyAlignment="1">
      <alignment horizontal="center" vertical="center"/>
    </xf>
    <xf numFmtId="0" fontId="28" fillId="4" borderId="7" xfId="5" applyFont="1" applyFill="1" applyBorder="1" applyAlignment="1" applyProtection="1">
      <alignment horizontal="left" vertical="center" shrinkToFit="1"/>
      <protection locked="0"/>
    </xf>
    <xf numFmtId="0" fontId="28" fillId="4" borderId="8" xfId="5" applyFont="1" applyFill="1" applyBorder="1" applyAlignment="1" applyProtection="1">
      <alignment horizontal="left" vertical="center" shrinkToFit="1"/>
      <protection locked="0"/>
    </xf>
    <xf numFmtId="0" fontId="28" fillId="4" borderId="14" xfId="5" applyFont="1" applyFill="1" applyBorder="1" applyAlignment="1" applyProtection="1">
      <alignment horizontal="left" vertical="center" shrinkToFit="1"/>
      <protection locked="0"/>
    </xf>
    <xf numFmtId="0" fontId="28" fillId="16" borderId="7" xfId="5" applyFont="1" applyFill="1" applyBorder="1" applyAlignment="1" applyProtection="1">
      <alignment horizontal="left" vertical="center" shrinkToFit="1"/>
      <protection locked="0"/>
    </xf>
    <xf numFmtId="0" fontId="28" fillId="16" borderId="8" xfId="5" applyFont="1" applyFill="1" applyBorder="1" applyAlignment="1" applyProtection="1">
      <alignment horizontal="left" vertical="center" shrinkToFit="1"/>
      <protection locked="0"/>
    </xf>
    <xf numFmtId="0" fontId="30" fillId="16" borderId="14" xfId="5" applyFont="1" applyFill="1" applyBorder="1" applyAlignment="1">
      <alignment horizontal="center" vertical="center" wrapText="1"/>
    </xf>
    <xf numFmtId="0" fontId="30" fillId="16" borderId="7" xfId="5" applyFont="1" applyFill="1" applyBorder="1" applyAlignment="1">
      <alignment horizontal="center" vertical="center" wrapText="1"/>
    </xf>
    <xf numFmtId="0" fontId="40" fillId="16" borderId="10" xfId="5" applyFont="1" applyFill="1" applyBorder="1" applyAlignment="1">
      <alignment horizontal="center" vertical="center" wrapText="1"/>
    </xf>
    <xf numFmtId="0" fontId="47" fillId="16" borderId="10" xfId="5" applyFont="1" applyFill="1" applyBorder="1" applyAlignment="1">
      <alignment horizontal="center" vertical="center" wrapText="1"/>
    </xf>
    <xf numFmtId="0" fontId="28" fillId="16" borderId="14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vertical="center" shrinkToFit="1"/>
    </xf>
    <xf numFmtId="0" fontId="28" fillId="16" borderId="8" xfId="5" applyFont="1" applyFill="1" applyBorder="1" applyAlignment="1">
      <alignment horizontal="left" vertical="center" shrinkToFit="1"/>
    </xf>
    <xf numFmtId="0" fontId="28" fillId="16" borderId="14" xfId="5" applyFont="1" applyFill="1" applyBorder="1" applyAlignment="1">
      <alignment horizontal="left" vertical="center" wrapText="1"/>
    </xf>
    <xf numFmtId="0" fontId="28" fillId="16" borderId="7" xfId="5" applyFont="1" applyFill="1" applyBorder="1" applyAlignment="1">
      <alignment horizontal="left" vertical="center" wrapText="1"/>
    </xf>
    <xf numFmtId="0" fontId="24" fillId="16" borderId="12" xfId="5" applyFont="1" applyFill="1" applyBorder="1" applyAlignment="1">
      <alignment horizontal="center"/>
    </xf>
    <xf numFmtId="0" fontId="24" fillId="16" borderId="7" xfId="5" applyFont="1" applyFill="1" applyBorder="1" applyAlignment="1">
      <alignment horizontal="center"/>
    </xf>
    <xf numFmtId="0" fontId="28" fillId="16" borderId="14" xfId="5" applyFont="1" applyFill="1" applyBorder="1" applyAlignment="1">
      <alignment horizontal="right" vertical="center" wrapText="1"/>
    </xf>
    <xf numFmtId="0" fontId="28" fillId="16" borderId="7" xfId="5" applyFont="1" applyFill="1" applyBorder="1" applyAlignment="1">
      <alignment horizontal="right" vertical="center" wrapText="1"/>
    </xf>
    <xf numFmtId="0" fontId="30" fillId="8" borderId="14" xfId="5" applyFont="1" applyFill="1" applyBorder="1" applyAlignment="1">
      <alignment horizontal="right"/>
    </xf>
    <xf numFmtId="0" fontId="30" fillId="8" borderId="7" xfId="5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38" fillId="14" borderId="7" xfId="5" applyFont="1" applyFill="1" applyBorder="1" applyAlignment="1">
      <alignment horizontal="right" vertical="center"/>
    </xf>
    <xf numFmtId="0" fontId="30" fillId="17" borderId="14" xfId="5" applyFont="1" applyFill="1" applyBorder="1" applyAlignment="1">
      <alignment horizontal="right"/>
    </xf>
    <xf numFmtId="0" fontId="30" fillId="17" borderId="7" xfId="5" applyFont="1" applyFill="1" applyBorder="1" applyAlignment="1">
      <alignment horizontal="right"/>
    </xf>
    <xf numFmtId="0" fontId="24" fillId="16" borderId="15" xfId="5" applyFill="1" applyBorder="1" applyAlignment="1">
      <alignment horizontal="center" vertical="center"/>
    </xf>
    <xf numFmtId="0" fontId="24" fillId="16" borderId="1" xfId="5" applyFill="1" applyBorder="1" applyAlignment="1">
      <alignment horizontal="center" vertical="center"/>
    </xf>
    <xf numFmtId="0" fontId="24" fillId="16" borderId="2" xfId="5" applyFill="1" applyBorder="1" applyAlignment="1">
      <alignment horizontal="center" vertical="center"/>
    </xf>
    <xf numFmtId="0" fontId="38" fillId="19" borderId="8" xfId="5" applyFont="1" applyFill="1" applyBorder="1" applyAlignment="1">
      <alignment horizontal="center" vertical="center"/>
    </xf>
    <xf numFmtId="0" fontId="24" fillId="16" borderId="6" xfId="5" applyFill="1" applyBorder="1" applyAlignment="1">
      <alignment horizontal="left" vertical="center"/>
    </xf>
    <xf numFmtId="0" fontId="24" fillId="16" borderId="5" xfId="5" applyFill="1" applyBorder="1" applyAlignment="1">
      <alignment horizontal="left" vertical="center"/>
    </xf>
    <xf numFmtId="0" fontId="38" fillId="14" borderId="8" xfId="5" applyFont="1" applyFill="1" applyBorder="1" applyAlignment="1">
      <alignment horizontal="center" vertical="center"/>
    </xf>
    <xf numFmtId="0" fontId="38" fillId="26" borderId="5" xfId="5" applyFont="1" applyFill="1" applyBorder="1" applyAlignment="1">
      <alignment horizontal="center" vertical="center"/>
    </xf>
    <xf numFmtId="0" fontId="38" fillId="14" borderId="14" xfId="0" applyFont="1" applyFill="1" applyBorder="1" applyAlignment="1" applyProtection="1">
      <alignment horizontal="right" vertical="center"/>
      <protection locked="0"/>
    </xf>
    <xf numFmtId="0" fontId="38" fillId="14" borderId="12" xfId="5" applyFont="1" applyFill="1" applyBorder="1" applyAlignment="1" applyProtection="1">
      <alignment horizontal="right" vertical="center" wrapText="1"/>
      <protection locked="0"/>
    </xf>
    <xf numFmtId="0" fontId="38" fillId="14" borderId="14" xfId="5" applyFont="1" applyFill="1" applyBorder="1" applyAlignment="1" applyProtection="1">
      <alignment horizontal="right" vertical="center" wrapText="1"/>
      <protection locked="0"/>
    </xf>
    <xf numFmtId="0" fontId="38" fillId="14" borderId="7" xfId="5" applyFont="1" applyFill="1" applyBorder="1" applyAlignment="1" applyProtection="1">
      <alignment horizontal="right" vertical="center" wrapText="1"/>
      <protection locked="0"/>
    </xf>
    <xf numFmtId="0" fontId="72" fillId="14" borderId="8" xfId="0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>
      <alignment horizontal="left" vertical="center" shrinkToFit="1"/>
    </xf>
    <xf numFmtId="0" fontId="47" fillId="16" borderId="12" xfId="5" applyFont="1" applyFill="1" applyBorder="1" applyAlignment="1" applyProtection="1">
      <alignment horizontal="right" vertical="center" wrapText="1"/>
      <protection locked="0"/>
    </xf>
    <xf numFmtId="0" fontId="47" fillId="16" borderId="14" xfId="5" applyFont="1" applyFill="1" applyBorder="1" applyAlignment="1" applyProtection="1">
      <alignment horizontal="right" vertical="center" wrapText="1"/>
      <protection locked="0"/>
    </xf>
    <xf numFmtId="0" fontId="47" fillId="16" borderId="7" xfId="5" applyFont="1" applyFill="1" applyBorder="1" applyAlignment="1" applyProtection="1">
      <alignment horizontal="right" vertical="center" wrapText="1"/>
      <protection locked="0"/>
    </xf>
    <xf numFmtId="0" fontId="30" fillId="17" borderId="12" xfId="5" applyFont="1" applyFill="1" applyBorder="1" applyAlignment="1" applyProtection="1">
      <alignment horizontal="center" vertical="center"/>
      <protection locked="0"/>
    </xf>
    <xf numFmtId="0" fontId="30" fillId="17" borderId="14" xfId="5" applyFont="1" applyFill="1" applyBorder="1" applyAlignment="1" applyProtection="1">
      <alignment horizontal="center" vertical="center"/>
      <protection locked="0"/>
    </xf>
    <xf numFmtId="0" fontId="30" fillId="17" borderId="7" xfId="5" applyFont="1" applyFill="1" applyBorder="1" applyAlignment="1" applyProtection="1">
      <alignment horizontal="center" vertical="center"/>
      <protection locked="0"/>
    </xf>
    <xf numFmtId="0" fontId="30" fillId="16" borderId="14" xfId="5" applyFont="1" applyFill="1" applyBorder="1" applyAlignment="1" applyProtection="1">
      <alignment horizontal="center" vertical="center" wrapText="1"/>
      <protection locked="0"/>
    </xf>
    <xf numFmtId="0" fontId="30" fillId="16" borderId="7" xfId="5" applyFont="1" applyFill="1" applyBorder="1" applyAlignment="1" applyProtection="1">
      <alignment horizontal="center" vertical="center" wrapText="1"/>
      <protection locked="0"/>
    </xf>
    <xf numFmtId="0" fontId="38" fillId="14" borderId="12" xfId="5" applyFont="1" applyFill="1" applyBorder="1" applyAlignment="1" applyProtection="1">
      <alignment horizontal="center" vertical="center"/>
      <protection locked="0"/>
    </xf>
    <xf numFmtId="0" fontId="38" fillId="14" borderId="14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47" fillId="16" borderId="10" xfId="5" applyFont="1" applyFill="1" applyBorder="1" applyAlignment="1" applyProtection="1">
      <alignment horizontal="center" vertical="center" wrapText="1"/>
      <protection locked="0"/>
    </xf>
    <xf numFmtId="0" fontId="39" fillId="34" borderId="8" xfId="5" applyFont="1" applyFill="1" applyBorder="1" applyAlignment="1" applyProtection="1">
      <alignment horizontal="center" vertical="center"/>
      <protection hidden="1"/>
    </xf>
    <xf numFmtId="0" fontId="24" fillId="16" borderId="13" xfId="5" applyFill="1" applyBorder="1" applyAlignment="1">
      <alignment horizontal="right" vertical="center"/>
    </xf>
    <xf numFmtId="0" fontId="24" fillId="16" borderId="3" xfId="5" applyFill="1" applyBorder="1" applyAlignment="1">
      <alignment horizontal="right" vertical="center"/>
    </xf>
    <xf numFmtId="0" fontId="46" fillId="16" borderId="9" xfId="5" applyFont="1" applyFill="1" applyBorder="1" applyAlignment="1" applyProtection="1">
      <alignment horizontal="right" vertical="center"/>
      <protection hidden="1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170" fontId="39" fillId="8" borderId="9" xfId="5" applyNumberFormat="1" applyFont="1" applyFill="1" applyBorder="1" applyAlignment="1">
      <alignment horizontal="right" vertical="center"/>
    </xf>
    <xf numFmtId="170" fontId="39" fillId="8" borderId="10" xfId="5" applyNumberFormat="1" applyFon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10" xfId="5" applyNumberFormat="1" applyFont="1" applyFill="1" applyBorder="1" applyAlignment="1">
      <alignment vertical="center"/>
    </xf>
    <xf numFmtId="0" fontId="47" fillId="16" borderId="14" xfId="5" applyFont="1" applyFill="1" applyBorder="1" applyAlignment="1" applyProtection="1">
      <alignment horizontal="left" vertical="center" wrapText="1"/>
      <protection hidden="1"/>
    </xf>
    <xf numFmtId="0" fontId="38" fillId="33" borderId="15" xfId="5" applyFont="1" applyFill="1" applyBorder="1" applyAlignment="1" applyProtection="1">
      <alignment horizontal="center" vertical="center"/>
      <protection hidden="1"/>
    </xf>
    <xf numFmtId="0" fontId="38" fillId="33" borderId="13" xfId="5" applyFont="1" applyFill="1" applyBorder="1" applyAlignment="1" applyProtection="1">
      <alignment horizontal="center" vertical="center"/>
      <protection hidden="1"/>
    </xf>
    <xf numFmtId="0" fontId="38" fillId="33" borderId="2" xfId="5" applyFont="1" applyFill="1" applyBorder="1" applyAlignment="1" applyProtection="1">
      <alignment horizontal="center" vertical="center"/>
      <protection hidden="1"/>
    </xf>
    <xf numFmtId="0" fontId="38" fillId="33" borderId="3" xfId="5" applyFont="1" applyFill="1" applyBorder="1" applyAlignment="1" applyProtection="1">
      <alignment horizontal="center" vertical="center"/>
      <protection hidden="1"/>
    </xf>
    <xf numFmtId="0" fontId="30" fillId="16" borderId="12" xfId="5" applyFont="1" applyFill="1" applyBorder="1" applyAlignment="1" applyProtection="1">
      <alignment horizontal="center" vertical="center"/>
      <protection hidden="1"/>
    </xf>
    <xf numFmtId="0" fontId="24" fillId="16" borderId="7" xfId="5" applyFill="1" applyBorder="1" applyAlignment="1" applyProtection="1">
      <alignment vertical="center"/>
      <protection hidden="1"/>
    </xf>
    <xf numFmtId="0" fontId="28" fillId="4" borderId="12" xfId="5" applyFont="1" applyFill="1" applyBorder="1" applyAlignment="1" applyProtection="1">
      <alignment horizontal="left" vertical="center"/>
      <protection locked="0"/>
    </xf>
    <xf numFmtId="0" fontId="28" fillId="4" borderId="14" xfId="5" applyFont="1" applyFill="1" applyBorder="1" applyAlignment="1" applyProtection="1">
      <alignment horizontal="left" vertical="center"/>
      <protection locked="0"/>
    </xf>
    <xf numFmtId="0" fontId="28" fillId="4" borderId="7" xfId="5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 applyProtection="1">
      <alignment horizontal="left" vertical="center"/>
      <protection hidden="1"/>
    </xf>
    <xf numFmtId="0" fontId="38" fillId="14" borderId="8" xfId="5" applyFont="1" applyFill="1" applyBorder="1" applyAlignment="1" applyProtection="1">
      <alignment horizontal="center" vertical="center" wrapText="1"/>
      <protection hidden="1"/>
    </xf>
    <xf numFmtId="0" fontId="38" fillId="14" borderId="8" xfId="5" applyFont="1" applyFill="1" applyBorder="1" applyAlignment="1" applyProtection="1">
      <alignment horizontal="center" vertical="center"/>
      <protection hidden="1"/>
    </xf>
    <xf numFmtId="0" fontId="43" fillId="16" borderId="9" xfId="5" applyFont="1" applyFill="1" applyBorder="1" applyAlignment="1">
      <alignment horizontal="center" vertical="center"/>
    </xf>
    <xf numFmtId="0" fontId="43" fillId="16" borderId="10" xfId="5" applyFont="1" applyFill="1" applyBorder="1" applyAlignment="1">
      <alignment horizontal="center" vertical="center"/>
    </xf>
    <xf numFmtId="0" fontId="24" fillId="6" borderId="15" xfId="5" applyFill="1" applyBorder="1" applyAlignment="1">
      <alignment horizontal="center" vertical="center"/>
    </xf>
    <xf numFmtId="0" fontId="24" fillId="6" borderId="2" xfId="5" applyFill="1" applyBorder="1" applyAlignment="1">
      <alignment horizontal="center" vertical="center"/>
    </xf>
    <xf numFmtId="0" fontId="24" fillId="6" borderId="6" xfId="5" applyFont="1" applyFill="1" applyBorder="1" applyAlignment="1">
      <alignment horizontal="left" vertical="center" wrapText="1"/>
    </xf>
    <xf numFmtId="0" fontId="24" fillId="6" borderId="5" xfId="5" applyFill="1" applyBorder="1" applyAlignment="1">
      <alignment horizontal="left" vertical="center" wrapText="1"/>
    </xf>
    <xf numFmtId="0" fontId="24" fillId="12" borderId="15" xfId="5" applyFill="1" applyBorder="1" applyAlignment="1">
      <alignment horizontal="center" vertical="center"/>
    </xf>
    <xf numFmtId="0" fontId="24" fillId="12" borderId="2" xfId="5" applyFill="1" applyBorder="1" applyAlignment="1">
      <alignment horizontal="center" vertical="center"/>
    </xf>
    <xf numFmtId="0" fontId="24" fillId="12" borderId="6" xfId="5" applyFont="1" applyFill="1" applyBorder="1" applyAlignment="1">
      <alignment horizontal="left" vertical="center" wrapText="1"/>
    </xf>
    <xf numFmtId="0" fontId="24" fillId="12" borderId="5" xfId="5" applyFill="1" applyBorder="1" applyAlignment="1">
      <alignment horizontal="left" vertical="center" wrapText="1"/>
    </xf>
    <xf numFmtId="0" fontId="24" fillId="12" borderId="6" xfId="5" applyFill="1" applyBorder="1" applyAlignment="1">
      <alignment horizontal="left" vertical="center" wrapText="1"/>
    </xf>
    <xf numFmtId="0" fontId="38" fillId="26" borderId="8" xfId="5" applyFont="1" applyFill="1" applyBorder="1" applyAlignment="1">
      <alignment horizontal="center" vertical="center"/>
    </xf>
    <xf numFmtId="0" fontId="38" fillId="28" borderId="12" xfId="5" applyFont="1" applyFill="1" applyBorder="1" applyAlignment="1">
      <alignment horizontal="center" vertical="center"/>
    </xf>
    <xf numFmtId="0" fontId="38" fillId="28" borderId="14" xfId="5" applyFont="1" applyFill="1" applyBorder="1" applyAlignment="1">
      <alignment horizontal="center" vertical="center"/>
    </xf>
    <xf numFmtId="0" fontId="38" fillId="28" borderId="7" xfId="5" applyFont="1" applyFill="1" applyBorder="1" applyAlignment="1">
      <alignment horizontal="center" vertical="center"/>
    </xf>
    <xf numFmtId="0" fontId="38" fillId="28" borderId="15" xfId="5" applyFont="1" applyFill="1" applyBorder="1" applyAlignment="1">
      <alignment horizontal="center" vertical="center"/>
    </xf>
    <xf numFmtId="0" fontId="38" fillId="28" borderId="6" xfId="5" applyFont="1" applyFill="1" applyBorder="1" applyAlignment="1">
      <alignment horizontal="center" vertical="center"/>
    </xf>
    <xf numFmtId="0" fontId="38" fillId="28" borderId="13" xfId="5" applyFont="1" applyFill="1" applyBorder="1" applyAlignment="1">
      <alignment horizontal="center" vertical="center"/>
    </xf>
    <xf numFmtId="0" fontId="38" fillId="28" borderId="2" xfId="5" applyFont="1" applyFill="1" applyBorder="1" applyAlignment="1">
      <alignment horizontal="center" vertical="center"/>
    </xf>
    <xf numFmtId="0" fontId="38" fillId="28" borderId="5" xfId="5" applyFont="1" applyFill="1" applyBorder="1" applyAlignment="1">
      <alignment horizontal="center" vertical="center"/>
    </xf>
    <xf numFmtId="0" fontId="38" fillId="28" borderId="3" xfId="5" applyFont="1" applyFill="1" applyBorder="1" applyAlignment="1">
      <alignment horizontal="center" vertical="center"/>
    </xf>
    <xf numFmtId="0" fontId="38" fillId="28" borderId="9" xfId="5" applyFont="1" applyFill="1" applyBorder="1" applyAlignment="1">
      <alignment horizontal="center" wrapText="1"/>
    </xf>
    <xf numFmtId="0" fontId="38" fillId="28" borderId="10" xfId="5" applyFont="1" applyFill="1" applyBorder="1" applyAlignment="1">
      <alignment horizontal="center" wrapText="1"/>
    </xf>
    <xf numFmtId="0" fontId="24" fillId="6" borderId="6" xfId="5" applyFill="1" applyBorder="1" applyAlignment="1">
      <alignment horizontal="left" vertical="center" wrapText="1"/>
    </xf>
    <xf numFmtId="0" fontId="42" fillId="23" borderId="15" xfId="5" applyFont="1" applyFill="1" applyBorder="1" applyAlignment="1">
      <alignment horizontal="center" vertical="center"/>
    </xf>
    <xf numFmtId="0" fontId="42" fillId="23" borderId="2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left" vertical="center" wrapText="1"/>
    </xf>
    <xf numFmtId="0" fontId="38" fillId="23" borderId="5" xfId="5" applyFont="1" applyFill="1" applyBorder="1" applyAlignment="1">
      <alignment horizontal="left" vertical="center" wrapText="1"/>
    </xf>
    <xf numFmtId="0" fontId="24" fillId="4" borderId="9" xfId="5" applyFont="1" applyFill="1" applyBorder="1" applyAlignment="1" applyProtection="1">
      <alignment horizontal="center"/>
      <protection locked="0"/>
    </xf>
    <xf numFmtId="0" fontId="24" fillId="4" borderId="10" xfId="5" applyFont="1" applyFill="1" applyBorder="1" applyAlignment="1" applyProtection="1">
      <alignment horizontal="center"/>
      <protection locked="0"/>
    </xf>
    <xf numFmtId="0" fontId="24" fillId="6" borderId="13" xfId="5" applyFont="1" applyFill="1" applyBorder="1" applyAlignment="1">
      <alignment horizontal="left" vertical="center" wrapText="1"/>
    </xf>
    <xf numFmtId="0" fontId="24" fillId="6" borderId="3" xfId="5" applyFont="1" applyFill="1" applyBorder="1" applyAlignment="1">
      <alignment horizontal="left" vertical="center"/>
    </xf>
    <xf numFmtId="0" fontId="24" fillId="16" borderId="6" xfId="5" applyFont="1" applyFill="1" applyBorder="1" applyAlignment="1">
      <alignment horizontal="left" vertical="center" wrapText="1"/>
    </xf>
    <xf numFmtId="0" fontId="24" fillId="16" borderId="5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/>
    </xf>
    <xf numFmtId="0" fontId="24" fillId="16" borderId="3" xfId="5" applyFill="1" applyBorder="1" applyAlignment="1">
      <alignment horizontal="left" vertical="center"/>
    </xf>
    <xf numFmtId="0" fontId="24" fillId="6" borderId="3" xfId="5" applyFill="1" applyBorder="1" applyAlignment="1">
      <alignment horizontal="left" vertical="center"/>
    </xf>
    <xf numFmtId="0" fontId="24" fillId="6" borderId="13" xfId="5" applyFont="1" applyFill="1" applyBorder="1" applyAlignment="1">
      <alignment horizontal="left" vertical="center"/>
    </xf>
    <xf numFmtId="0" fontId="24" fillId="16" borderId="6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 wrapText="1"/>
    </xf>
    <xf numFmtId="0" fontId="24" fillId="16" borderId="3" xfId="5" applyFill="1" applyBorder="1" applyAlignment="1">
      <alignment horizontal="left" vertical="center" wrapText="1"/>
    </xf>
    <xf numFmtId="0" fontId="38" fillId="28" borderId="13" xfId="5" applyFont="1" applyFill="1" applyBorder="1" applyAlignment="1">
      <alignment horizontal="center" vertical="center" wrapText="1"/>
    </xf>
    <xf numFmtId="165" fontId="66" fillId="4" borderId="9" xfId="11" applyFont="1" applyFill="1" applyBorder="1" applyAlignment="1" applyProtection="1">
      <alignment horizontal="left" vertical="center"/>
      <protection locked="0"/>
    </xf>
    <xf numFmtId="165" fontId="66" fillId="4" borderId="10" xfId="11" applyFont="1" applyFill="1" applyBorder="1" applyAlignment="1" applyProtection="1">
      <alignment horizontal="left" vertical="center"/>
      <protection locked="0"/>
    </xf>
    <xf numFmtId="165" fontId="38" fillId="23" borderId="9" xfId="11" applyFont="1" applyFill="1" applyBorder="1" applyAlignment="1">
      <alignment horizontal="center" vertical="center"/>
    </xf>
    <xf numFmtId="165" fontId="38" fillId="23" borderId="10" xfId="11" applyFont="1" applyFill="1" applyBorder="1" applyAlignment="1">
      <alignment horizontal="center" vertical="center"/>
    </xf>
    <xf numFmtId="0" fontId="42" fillId="23" borderId="1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 wrapText="1"/>
    </xf>
    <xf numFmtId="0" fontId="38" fillId="23" borderId="0" xfId="5" applyFont="1" applyFill="1" applyAlignment="1">
      <alignment horizontal="center" vertical="center" wrapText="1"/>
    </xf>
    <xf numFmtId="0" fontId="38" fillId="23" borderId="5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A3B5D30-F936-4BE1-8F98-D666D4E991A7}"/>
    <cellStyle name="Moeda 3" xfId="4" xr:uid="{70E71DE8-A341-4981-A8CC-A587DC0ADCAF}"/>
    <cellStyle name="Normal" xfId="0" builtinId="0"/>
    <cellStyle name="Normal 2" xfId="5" xr:uid="{E864F03B-3504-4BA2-B157-4FAB0E8C2BF0}"/>
    <cellStyle name="Porcentagem" xfId="6" builtinId="5"/>
    <cellStyle name="Porcentagem 2" xfId="7" xr:uid="{68206E9C-C55C-4244-8012-75622FA05DB5}"/>
    <cellStyle name="Porcentagem 3" xfId="8" xr:uid="{A75DB715-32F8-4D4A-A91F-418F3A2DEBBE}"/>
    <cellStyle name="Separador de milhares 2" xfId="9" xr:uid="{E3AE304F-49E1-4D96-9A1F-B59207823BB5}"/>
    <cellStyle name="Separador de milhares 3" xfId="10" xr:uid="{EE519850-CB04-4648-AC44-B16F0A3DA5F4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9B-453D-AA23-B3201DFC77F0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9B-453D-AA23-B3201DFC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59376"/>
        <c:axId val="1"/>
      </c:scatterChart>
      <c:valAx>
        <c:axId val="97259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9725937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90C-969E-29324A38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477520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45-490C-969E-29324A38024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45-490C-969E-29324A38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477520"/>
        <c:axId val="1"/>
      </c:scatterChart>
      <c:catAx>
        <c:axId val="191847752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91847752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2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22" fmlaLink="$E$6" fmlaRange="Apoio!$AG$7:$AG$152" noThreeD="1" sel="1" val="0"/>
</file>

<file path=xl/ctrlProps/ctrlProp11.xml><?xml version="1.0" encoding="utf-8"?>
<formControlPr xmlns="http://schemas.microsoft.com/office/spreadsheetml/2009/9/main" objectType="Drop" dropLines="10" dropStyle="combo" dx="22" fmlaLink="$F$6" fmlaRange="Apoio!$AG$7:$AG$152" noThreeD="1" sel="1" val="0"/>
</file>

<file path=xl/ctrlProps/ctrlProp12.xml><?xml version="1.0" encoding="utf-8"?>
<formControlPr xmlns="http://schemas.microsoft.com/office/spreadsheetml/2009/9/main" objectType="Drop" dropLines="10" dropStyle="combo" dx="22" fmlaLink="$G$6" fmlaRange="Apoio!$AG$7:$AG$152" noThreeD="1" sel="1" val="0"/>
</file>

<file path=xl/ctrlProps/ctrlProp13.xml><?xml version="1.0" encoding="utf-8"?>
<formControlPr xmlns="http://schemas.microsoft.com/office/spreadsheetml/2009/9/main" objectType="Drop" dropLines="10" dropStyle="combo" dx="22" fmlaLink="$H$6" fmlaRange="Apoio!$AG$7:$AG$152" noThreeD="1" sel="1" val="0"/>
</file>

<file path=xl/ctrlProps/ctrlProp14.xml><?xml version="1.0" encoding="utf-8"?>
<formControlPr xmlns="http://schemas.microsoft.com/office/spreadsheetml/2009/9/main" objectType="Drop" dropLines="10" dropStyle="combo" dx="22" fmlaLink="$I$6" fmlaRange="Apoio!$AG$7:$AG$152" noThreeD="1" sel="1" val="0"/>
</file>

<file path=xl/ctrlProps/ctrlProp15.xml><?xml version="1.0" encoding="utf-8"?>
<formControlPr xmlns="http://schemas.microsoft.com/office/spreadsheetml/2009/9/main" objectType="Drop" dropLines="10" dropStyle="combo" dx="22" fmlaLink="$J$6" fmlaRange="Apoio!$AG$7:$AG$152" noThreeD="1" sel="1" val="0"/>
</file>

<file path=xl/ctrlProps/ctrlProp16.xml><?xml version="1.0" encoding="utf-8"?>
<formControlPr xmlns="http://schemas.microsoft.com/office/spreadsheetml/2009/9/main" objectType="Drop" dropLines="10" dropStyle="combo" dx="22" fmlaLink="$K$6" fmlaRange="Apoio!$AG$7:$AG$152" noThreeD="1" sel="1" val="0"/>
</file>

<file path=xl/ctrlProps/ctrlProp17.xml><?xml version="1.0" encoding="utf-8"?>
<formControlPr xmlns="http://schemas.microsoft.com/office/spreadsheetml/2009/9/main" objectType="Drop" dropLines="10" dropStyle="combo" dx="22" fmlaLink="$L$6" fmlaRange="Apoio!$AG$7:$AG$152" noThreeD="1" sel="1" val="0"/>
</file>

<file path=xl/ctrlProps/ctrlProp18.xml><?xml version="1.0" encoding="utf-8"?>
<formControlPr xmlns="http://schemas.microsoft.com/office/spreadsheetml/2009/9/main" objectType="Drop" dropLines="10" dropStyle="combo" dx="22" fmlaLink="$M$6" fmlaRange="Apoio!$AG$7:$AG$152" noThreeD="1" sel="1" val="0"/>
</file>

<file path=xl/ctrlProps/ctrlProp19.xml><?xml version="1.0" encoding="utf-8"?>
<formControlPr xmlns="http://schemas.microsoft.com/office/spreadsheetml/2009/9/main" objectType="Drop" dropLines="10" dropStyle="combo" dx="22" fmlaLink="$N$6" fmlaRange="Apoio!$AG$7:$AG$152" noThreeD="1" sel="1" val="0"/>
</file>

<file path=xl/ctrlProps/ctrlProp2.xml><?xml version="1.0" encoding="utf-8"?>
<formControlPr xmlns="http://schemas.microsoft.com/office/spreadsheetml/2009/9/main" objectType="Drop" dropLines="10" dropStyle="combo" dx="22" fmlaLink="$E$6" fmlaRange="Apoio!$AG$7:$AG$152" noThreeD="1" sel="1" val="0"/>
</file>

<file path=xl/ctrlProps/ctrlProp20.xml><?xml version="1.0" encoding="utf-8"?>
<formControlPr xmlns="http://schemas.microsoft.com/office/spreadsheetml/2009/9/main" objectType="Drop" dropLines="10" dropStyle="combo" dx="22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2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2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2" fmlaLink="$E$17" fmlaRange="Apoio!$B$39:$F$44" noThreeD="1" sel="5" val="2"/>
</file>

<file path=xl/ctrlProps/ctrlProp6.xml><?xml version="1.0" encoding="utf-8"?>
<formControlPr xmlns="http://schemas.microsoft.com/office/spreadsheetml/2009/9/main" objectType="Drop" dropLines="4" dropStyle="combo" dx="22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2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2" fmlaLink="$C$6" fmlaRange="Apoio!$AG$7:$AG$152" noThreeD="1" sel="1" val="0"/>
</file>

<file path=xl/ctrlProps/ctrlProp9.xml><?xml version="1.0" encoding="utf-8"?>
<formControlPr xmlns="http://schemas.microsoft.com/office/spreadsheetml/2009/9/main" objectType="Drop" dropLines="10" dropStyle="combo" dx="22" fmlaLink="$D$6" fmlaRange="Apoio!$AG$7:$AG$152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049E4E-D25D-C42A-9F82-DF078BEF450E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39ED2-20B2-7155-7387-C4FAA1F685EF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1468E7-DAC9-EB6A-2D50-7AB3B8EDF309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6F2CEC-01DB-98E2-4985-9341CD327555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FAA0A1-0C6A-6113-4EC2-80480B014477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5E3327-B90B-03C9-5F86-35EA325AA801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C33B6-B114-46C8-7ED1-12FD6DABE677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58D1DC-6742-8EDB-8294-E0AFFF850A85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08ACBC-A9C2-A389-30E9-F34C6ADF125E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930D74-BEC3-C64B-5F5C-BA8DFE6027AB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91C04A1-B63C-585C-FB38-CDD81F70D66E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77783CC-FC29-3E62-4DE4-891E250095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85FDAB-D772-25C8-32F5-2B1750637151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A88074B-080C-A0F6-2CB4-4FA6F87004F2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2092F52-BBD5-F2D3-C6D9-E1FD985C38E4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3A7E091-4E02-6832-9C4E-3DE44719252E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4C4C8C2-3224-A891-7E33-F01A4D72D81D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41B993F-9970-AA34-4370-681F6931B83E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FD8949-D97F-2642-70AA-CD068A7112C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6AF37-7226-58F0-FFDE-C57CF47E5A8A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572CE71-4896-DF96-5741-03F3AE95C044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9277D08-415C-940F-2748-530959AE0BE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B0288DB-750A-7707-1094-56911AB8BE75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B708193-20F5-06B4-D3DB-91BC5F005A66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D2CD240-488D-44D4-2A5C-2854FB35144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9BF2E9B-D158-7953-3C01-0F676CDE4487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1BCE553-C52E-B036-3D5A-FDBD54A2017A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E20B340-550A-3EE0-19E5-6243E1DE9577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651221D-B126-D7D8-EE80-D17FF3774515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53CEBC-49D3-A3AF-A11C-453486CFBB65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231C4A-2C98-534D-72C0-A95CAF771902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03A5696-CD7F-5463-9DB9-764078CBBFBC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A1DE7A70-B0CD-B87A-C129-B2305C9D8871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15F14735-85EE-93DC-23CF-E39BEE35248C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35C42A4-22DD-E2DB-44E7-C8834F913022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83E2ED99-C2F7-D5CF-D36E-06345F8CA6BC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6C5F5F-CF6C-B611-233C-1F69E514EAAB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C31948C9-CEE0-073F-F264-5516551FC1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9A6C20E8-2794-722E-F18E-5A168EC7A8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764E46BE-DA0F-3432-A7DB-080DDEDEFA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8044CA74-D85C-C0B0-B60C-7B40681879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980568E9-5072-F5B3-523C-03B1D36C4B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2F7ABF0B-2576-6D48-0F55-C0418273F0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BC1BB99F-3FBA-6C03-F17E-D3D992523D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923925</xdr:colOff>
      <xdr:row>15</xdr:row>
      <xdr:rowOff>133350</xdr:rowOff>
    </xdr:from>
    <xdr:to>
      <xdr:col>14</xdr:col>
      <xdr:colOff>1400175</xdr:colOff>
      <xdr:row>21</xdr:row>
      <xdr:rowOff>9525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2BFC9549-03D8-F0F6-E522-06D84D517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467850" y="2981325"/>
          <a:ext cx="1743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904875</xdr:colOff>
      <xdr:row>22</xdr:row>
      <xdr:rowOff>38100</xdr:rowOff>
    </xdr:from>
    <xdr:to>
      <xdr:col>14</xdr:col>
      <xdr:colOff>1400175</xdr:colOff>
      <xdr:row>25</xdr:row>
      <xdr:rowOff>57150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9337B0C5-B176-E677-18D9-18FBFBD8B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4219575"/>
          <a:ext cx="1743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311CE4-EFD4-C760-3608-AFF63A7CCF36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E224009A-2472-233F-DA56-C4800C56E5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FB7A7943-969A-1540-3C4B-5F6E9E4C28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5164C5C2-67DA-E99C-95A4-4F5B49BB76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242A87A0-CBD9-1B51-7610-B2D716F49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6B219F5-86A2-82B5-F543-CB3FAEE4EB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2A86CE22-0ED6-3E39-0505-1634AFB97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F9DA7C0-FB99-C4C3-482E-9111E9D76F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1E3E66AE-6B4D-BC6E-E9A9-92ABAEC7F6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6DB4B91C-B3FC-1422-C1B1-B1FC1F8CD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87F8909B-BF35-F9EE-8D5D-975A3B24C4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1B743405-A5CA-A222-9CFA-DAA5808F5A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8694CA6B-F97D-086F-EBF4-887E6BFF9D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4270C6-4643-D765-3B5D-B40F6E85D983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3DECDA-4BDF-85CA-F5A5-FD099E75FCEF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698043-EA20-4EB5-55CF-FAA0DC885BB3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5EB69B-B9B9-BBC6-B855-FB9FA55F9D1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604404-769B-5244-B87B-B9F31A65B06C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3AE757-FDD0-BE81-23E8-BA86724A91D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767077-6652-1131-E6B8-B6298474D182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00F428-9921-0C0D-FC71-70C705C232F3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432FE-2956-A13E-A248-11587DC9ADA7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708722-01AF-58B7-123B-85629CB4A945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9AA8AE-C513-332C-91A7-9AC1CA3A560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1A4EE4-F13C-38EC-5AAD-76179E4D7A34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910D01-3D24-7241-486F-5ED4CAB7B96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138643-23D1-950A-1450-43A924471688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C27B13-9D38-FB8F-5AFA-B60C1F39B91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989C3-84DD-8EA1-65FE-BDB77F1D8CD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66CD85-F96D-198C-EF8E-D399DF2EBCAE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39BAF-C9C3-5F3F-63E9-CCE10F82335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30679D-CE39-D6A7-818B-4631C0BA92C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651FCE-E01F-5D23-C907-63E48B2969B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77C46E-9AC1-B4BD-1CA6-9F28C74EAD84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756661-613E-546B-A215-EC4696FF1E43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629DCE-657A-1A90-B18F-99E5B894B06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8A2CF7-C933-C597-C9E5-0A7731A4B0C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A74F26-8ABB-CB92-E612-9F5B30B2E4C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BFC3AE-9558-6186-1DB2-81DEF3BFBAF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D4959D-E029-24FA-8221-075644A288AA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7E9794-970C-84BD-7AAF-1B194834B78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D74F44-6E1C-935A-D640-E51CF8C2D19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DB4AC3-00FD-15D4-7F67-B8390DB6490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A888ED-92AF-9162-71FE-D82B681D73BF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0133F3-61E6-C8BD-125B-F2197B623DA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419981-A42C-42FF-9E20-80D73E1E50E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5E297-A624-C3E1-EF16-CF8B0419FE1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6AD50B-098C-D639-C51B-C619F80C385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F7537D-39F7-7017-9C4A-0555DE4563AB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74DFC7A9-7A1B-0B22-AAD8-FF302449E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C950D9-BEC1-8F55-7BBF-21DC23CBBAF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7836E3-29F8-EB59-BBAE-0AFB280176CE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CA842-38D1-0315-8A32-A02810C6715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CBE487-6BF9-412F-579B-05450535A65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4C04F2-9555-7C20-25EB-40A07D69BEE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DB3B4-7CB6-9F6A-F973-D2F1729BAC3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20E8BF-EFD2-8E6E-F22B-1C2703DC8DB8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F7044B-9F42-2B3C-8639-1AF698D3ECB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7D40D-0B40-C2B0-9B15-C1233CAA770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FC58CD-DA24-1366-7C76-6CC9814CFB99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D7D63-CD62-4B98-FCB0-B2E19318C7D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C36B7F-F60D-CD94-24C5-BAC8484BE7B8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F9C0D6-A7FC-93B8-269C-EC05DB049C53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CF2518-43D8-E7D0-AC7E-0F11FF5E6A94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558AA5-4427-098F-7B8B-CEB4DA823F5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C5BAEB-7F90-FBAD-4266-01CDA36689D1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493950-DC05-A5F5-2528-5816986BF8F6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3972F4A3-498B-5DF6-6FAA-983FCB148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7C4331-D526-3697-E540-0157724EFDD2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73CE25-A0B4-57D4-3F7E-D9BD4BCF239A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FA741D-EFA5-8850-B3AF-671B24411299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142875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BA976761-6398-BBF6-9D19-A45FC96B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BA2469-BECC-1F0D-0D8B-0FA21513380B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EEA217-2F15-A8F7-6F97-338CFE10C183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97FF8A-7CAE-12DF-010A-A34002825D97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46C35-A226-F15F-B807-8D8FC3886426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FCCCC7-9F9D-5C4D-257A-6057BDA2D0CC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666814-1086-5170-DBD0-4A364C225495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1BF48-2DEE-C613-0451-40537CCF17BF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5D4AA-0900-4DE9-9130-E8BB3937DFE0}">
  <sheetPr codeName="Plan1">
    <tabColor theme="0"/>
  </sheetPr>
  <dimension ref="A1:AA137"/>
  <sheetViews>
    <sheetView showGridLines="0" tabSelected="1" zoomScale="82" zoomScaleNormal="100" workbookViewId="0">
      <selection activeCell="F23" sqref="F23"/>
    </sheetView>
  </sheetViews>
  <sheetFormatPr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1289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9" t="s">
        <v>857</v>
      </c>
      <c r="S2" s="809"/>
      <c r="T2" s="809"/>
      <c r="U2" s="809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9"/>
      <c r="S3" s="809"/>
      <c r="T3" s="809"/>
      <c r="U3" s="809"/>
      <c r="V3" s="359"/>
      <c r="W3" s="359"/>
      <c r="X3" s="359"/>
      <c r="Y3" s="359"/>
    </row>
    <row r="4" spans="2:26" s="339" customFormat="1" ht="15" customHeight="1" x14ac:dyDescent="0.2">
      <c r="B4" s="550"/>
      <c r="C4" s="831" t="s">
        <v>45</v>
      </c>
      <c r="D4" s="831"/>
      <c r="E4" s="552" t="s">
        <v>1266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1" t="s">
        <v>46</v>
      </c>
      <c r="D5" s="831"/>
      <c r="E5" s="806" t="s">
        <v>1132</v>
      </c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1" t="s">
        <v>146</v>
      </c>
      <c r="D6" s="831"/>
      <c r="E6" s="567">
        <v>1</v>
      </c>
      <c r="F6" s="566" t="str">
        <f>VLOOKUP(E6,Apoio!AF7:AG152,2)</f>
        <v>SELECIONE A CIDADE</v>
      </c>
      <c r="G6" s="566">
        <f>VLOOKUP(E6,Apoio!AF7:AH152,3)</f>
        <v>0</v>
      </c>
      <c r="H6" s="552"/>
      <c r="I6" s="552"/>
      <c r="J6" s="563"/>
      <c r="K6" s="552"/>
      <c r="L6" s="791" t="s">
        <v>50</v>
      </c>
      <c r="M6" s="791"/>
      <c r="N6" s="792">
        <v>0.08</v>
      </c>
      <c r="O6" s="792"/>
      <c r="P6" s="568"/>
      <c r="R6" s="810"/>
      <c r="S6" s="810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1" t="s">
        <v>131</v>
      </c>
      <c r="D7" s="831"/>
      <c r="E7" s="646">
        <v>12</v>
      </c>
      <c r="F7" s="566"/>
      <c r="G7" s="564"/>
      <c r="H7" s="552"/>
      <c r="I7" s="552"/>
      <c r="J7" s="563"/>
      <c r="K7" s="563"/>
      <c r="L7" s="791" t="s">
        <v>96</v>
      </c>
      <c r="M7" s="791"/>
      <c r="N7" s="833">
        <v>0.7</v>
      </c>
      <c r="O7" s="833"/>
      <c r="P7" s="568"/>
      <c r="Q7" s="340"/>
      <c r="R7" s="810"/>
      <c r="S7" s="810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0"/>
      <c r="S8" s="810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0"/>
      <c r="S9" s="810"/>
      <c r="T9" s="11"/>
      <c r="U9" s="10"/>
      <c r="V9" s="359"/>
      <c r="W9" s="360"/>
    </row>
    <row r="10" spans="2:26" s="339" customFormat="1" ht="15" customHeight="1" x14ac:dyDescent="0.25">
      <c r="B10" s="550"/>
      <c r="C10" s="832" t="s">
        <v>52</v>
      </c>
      <c r="D10" s="832"/>
      <c r="E10" s="806" t="s">
        <v>1106</v>
      </c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2" t="s">
        <v>53</v>
      </c>
      <c r="D11" s="832"/>
      <c r="E11" s="806"/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553"/>
      <c r="R11" s="811"/>
      <c r="S11" s="811"/>
      <c r="T11" s="346"/>
      <c r="U11" s="346"/>
      <c r="V11" s="359"/>
      <c r="W11" s="360"/>
    </row>
    <row r="12" spans="2:26" s="339" customFormat="1" ht="15" customHeight="1" x14ac:dyDescent="0.25">
      <c r="B12" s="550"/>
      <c r="C12" s="832" t="s">
        <v>54</v>
      </c>
      <c r="D12" s="832"/>
      <c r="E12" s="805">
        <v>0</v>
      </c>
      <c r="F12" s="805"/>
      <c r="G12" s="805"/>
      <c r="H12" s="805"/>
      <c r="I12" s="805"/>
      <c r="J12" s="555"/>
      <c r="K12" s="554"/>
      <c r="L12" s="829" t="s">
        <v>104</v>
      </c>
      <c r="M12" s="830"/>
      <c r="N12" s="804"/>
      <c r="O12" s="804"/>
      <c r="P12" s="553"/>
      <c r="R12" s="811"/>
      <c r="S12" s="811"/>
      <c r="T12" s="811"/>
      <c r="U12" s="811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2" t="s">
        <v>47</v>
      </c>
      <c r="D13" s="832"/>
      <c r="E13" s="806" t="s">
        <v>1074</v>
      </c>
      <c r="F13" s="806"/>
      <c r="G13" s="806"/>
      <c r="H13" s="806"/>
      <c r="I13" s="806"/>
      <c r="J13" s="806"/>
      <c r="K13" s="806"/>
      <c r="L13" s="806"/>
      <c r="M13" s="806"/>
      <c r="N13" s="806"/>
      <c r="O13" s="806"/>
      <c r="P13" s="553"/>
      <c r="R13" s="811"/>
      <c r="S13" s="811"/>
      <c r="T13" s="811"/>
      <c r="U13" s="811"/>
      <c r="V13" s="359"/>
      <c r="W13" s="360"/>
    </row>
    <row r="14" spans="2:26" s="339" customFormat="1" ht="15" customHeight="1" x14ac:dyDescent="0.25">
      <c r="B14" s="550"/>
      <c r="C14" s="832" t="s">
        <v>48</v>
      </c>
      <c r="D14" s="832"/>
      <c r="E14" s="808">
        <v>0</v>
      </c>
      <c r="F14" s="808"/>
      <c r="G14" s="808"/>
      <c r="H14" s="555" t="s">
        <v>49</v>
      </c>
      <c r="I14" s="555"/>
      <c r="J14" s="807" t="s">
        <v>1075</v>
      </c>
      <c r="K14" s="807"/>
      <c r="L14" s="807"/>
      <c r="M14" s="807"/>
      <c r="N14" s="807"/>
      <c r="O14" s="807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2" t="s">
        <v>1112</v>
      </c>
      <c r="D15" s="832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2" t="s">
        <v>172</v>
      </c>
      <c r="D16" s="832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2" t="s">
        <v>154</v>
      </c>
      <c r="D17" s="832"/>
      <c r="E17" s="567">
        <v>5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2" t="s">
        <v>55</v>
      </c>
      <c r="D18" s="832"/>
      <c r="E18" s="565">
        <v>11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2" t="s">
        <v>82</v>
      </c>
      <c r="D20" s="802"/>
      <c r="E20" s="802"/>
      <c r="F20" s="552"/>
      <c r="G20" s="579" t="s">
        <v>56</v>
      </c>
      <c r="H20" s="616">
        <f>Apoio!I35</f>
        <v>999.06196269178849</v>
      </c>
      <c r="I20" s="562" t="s">
        <v>32</v>
      </c>
      <c r="J20" s="552"/>
      <c r="K20" s="579" t="s">
        <v>57</v>
      </c>
      <c r="L20" s="617">
        <f>Apoio!I36</f>
        <v>2552.7163986239998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3" t="str">
        <f>IFERROR(CONCATENATE("Valores definidos pela ",VLOOKUP(E7,Apoio!R13:AB122,11),", para FC = ",TEXT(N7,"0%")),"SELECIONE O ANO ")</f>
        <v>Valores definidos pela Resolução ANEEL Nº 3.507 de 05 de Agosto de 2025, para FC = 70%</v>
      </c>
      <c r="D21" s="803"/>
      <c r="E21" s="803"/>
      <c r="F21" s="803"/>
      <c r="G21" s="803"/>
      <c r="H21" s="803"/>
      <c r="I21" s="803"/>
      <c r="J21" s="803"/>
      <c r="K21" s="803"/>
      <c r="L21" s="803"/>
      <c r="M21" s="803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1286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4" t="s">
        <v>682</v>
      </c>
      <c r="S30" s="814"/>
      <c r="T30" s="814"/>
      <c r="U30" s="814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3" t="s">
        <v>683</v>
      </c>
      <c r="S32" s="813"/>
      <c r="T32" s="813"/>
      <c r="U32" s="813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3" t="s">
        <v>145</v>
      </c>
      <c r="D34" s="794"/>
      <c r="E34" s="794"/>
      <c r="F34" s="795"/>
      <c r="G34" s="799">
        <f>'Custo Contábil'!D20</f>
        <v>5128.2051282051279</v>
      </c>
      <c r="H34" s="800"/>
      <c r="I34" s="608"/>
      <c r="J34" s="793" t="s">
        <v>1083</v>
      </c>
      <c r="K34" s="794"/>
      <c r="L34" s="794"/>
      <c r="M34" s="795"/>
      <c r="N34" s="799">
        <f>'Custo Contábil'!F20</f>
        <v>5128.2051282051279</v>
      </c>
      <c r="O34" s="800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6"/>
      <c r="D35" s="797"/>
      <c r="E35" s="797"/>
      <c r="F35" s="798"/>
      <c r="G35" s="801"/>
      <c r="H35" s="786"/>
      <c r="I35" s="608"/>
      <c r="J35" s="796"/>
      <c r="K35" s="797"/>
      <c r="L35" s="797"/>
      <c r="M35" s="798"/>
      <c r="N35" s="801"/>
      <c r="O35" s="786"/>
      <c r="P35" s="596"/>
      <c r="Q35" s="344"/>
      <c r="R35" s="813" t="s">
        <v>687</v>
      </c>
      <c r="S35" s="813"/>
      <c r="T35" s="813"/>
      <c r="U35" s="813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3"/>
      <c r="S36" s="813"/>
      <c r="T36" s="813"/>
      <c r="U36" s="813"/>
    </row>
    <row r="37" spans="2:21" ht="18" customHeight="1" x14ac:dyDescent="0.2">
      <c r="B37" s="594"/>
      <c r="C37" s="772" t="s">
        <v>208</v>
      </c>
      <c r="D37" s="773"/>
      <c r="E37" s="773"/>
      <c r="F37" s="774"/>
      <c r="G37" s="775">
        <f>'Custo Contábil'!H20</f>
        <v>0</v>
      </c>
      <c r="H37" s="776"/>
      <c r="I37" s="609"/>
      <c r="J37" s="772" t="s">
        <v>209</v>
      </c>
      <c r="K37" s="773"/>
      <c r="L37" s="773"/>
      <c r="M37" s="774"/>
      <c r="N37" s="775">
        <f>'Custo Contábil'!G20</f>
        <v>0</v>
      </c>
      <c r="O37" s="776"/>
      <c r="P37" s="596"/>
      <c r="Q37" s="344"/>
      <c r="R37" s="813"/>
      <c r="S37" s="813"/>
      <c r="T37" s="813"/>
      <c r="U37" s="813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0" t="s">
        <v>67</v>
      </c>
      <c r="D39" s="781"/>
      <c r="E39" s="781"/>
      <c r="F39" s="782"/>
      <c r="G39" s="787">
        <f>RCB!C13</f>
        <v>0</v>
      </c>
      <c r="H39" s="788"/>
      <c r="I39" s="609"/>
      <c r="J39" s="780" t="s">
        <v>895</v>
      </c>
      <c r="K39" s="781"/>
      <c r="L39" s="781"/>
      <c r="M39" s="782"/>
      <c r="N39" s="783">
        <f>ContrDesemp!H16</f>
        <v>0</v>
      </c>
      <c r="O39" s="784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7" t="s">
        <v>83</v>
      </c>
      <c r="D40" s="778"/>
      <c r="E40" s="778"/>
      <c r="F40" s="779"/>
      <c r="G40" s="789">
        <f>RCB!D13</f>
        <v>0</v>
      </c>
      <c r="H40" s="790"/>
      <c r="I40" s="609"/>
      <c r="J40" s="777" t="s">
        <v>160</v>
      </c>
      <c r="K40" s="778"/>
      <c r="L40" s="778"/>
      <c r="M40" s="779"/>
      <c r="N40" s="785">
        <f>ContrDesemp!H19</f>
        <v>0</v>
      </c>
      <c r="O40" s="786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0" t="s">
        <v>219</v>
      </c>
      <c r="D42" s="821"/>
      <c r="E42" s="822"/>
      <c r="F42" s="819" t="s">
        <v>894</v>
      </c>
      <c r="G42" s="819"/>
      <c r="H42" s="443" t="s">
        <v>893</v>
      </c>
      <c r="I42" s="609"/>
      <c r="J42" s="820" t="s">
        <v>220</v>
      </c>
      <c r="K42" s="821"/>
      <c r="L42" s="822"/>
      <c r="M42" s="819" t="s">
        <v>894</v>
      </c>
      <c r="N42" s="819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3"/>
      <c r="D43" s="824"/>
      <c r="E43" s="825"/>
      <c r="F43" s="827">
        <f>RCB!H5</f>
        <v>0</v>
      </c>
      <c r="G43" s="826"/>
      <c r="H43" s="618">
        <f>RCB!H25</f>
        <v>0</v>
      </c>
      <c r="I43" s="609"/>
      <c r="J43" s="823"/>
      <c r="K43" s="824"/>
      <c r="L43" s="825"/>
      <c r="M43" s="827">
        <f>RCB!K5</f>
        <v>0</v>
      </c>
      <c r="N43" s="826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0" t="s">
        <v>32</v>
      </c>
      <c r="D45" s="821"/>
      <c r="E45" s="822"/>
      <c r="F45" s="819" t="s">
        <v>705</v>
      </c>
      <c r="G45" s="819"/>
      <c r="H45" s="443" t="s">
        <v>785</v>
      </c>
      <c r="I45" s="609"/>
      <c r="J45" s="820" t="s">
        <v>218</v>
      </c>
      <c r="K45" s="821"/>
      <c r="L45" s="822"/>
      <c r="M45" s="819" t="s">
        <v>705</v>
      </c>
      <c r="N45" s="819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3"/>
      <c r="D46" s="824"/>
      <c r="E46" s="825"/>
      <c r="F46" s="826">
        <f>RCB!D19</f>
        <v>0</v>
      </c>
      <c r="G46" s="826"/>
      <c r="H46" s="618">
        <f>RCB!F19</f>
        <v>0</v>
      </c>
      <c r="I46" s="609"/>
      <c r="J46" s="823"/>
      <c r="K46" s="824"/>
      <c r="L46" s="825"/>
      <c r="M46" s="826">
        <f>RCB!D20</f>
        <v>0</v>
      </c>
      <c r="N46" s="826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2"/>
      <c r="S47" s="812"/>
      <c r="T47" s="812"/>
      <c r="U47" s="812"/>
    </row>
    <row r="48" spans="2:21" ht="20.25" customHeight="1" x14ac:dyDescent="0.2"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8"/>
      <c r="O48" s="828"/>
      <c r="P48" s="828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5" t="s">
        <v>163</v>
      </c>
      <c r="D50" s="816"/>
      <c r="E50" s="816"/>
      <c r="F50" s="816"/>
      <c r="G50" s="816"/>
      <c r="H50" s="451">
        <f>ContrDesemp!H17</f>
        <v>0</v>
      </c>
      <c r="I50" s="21"/>
      <c r="J50" s="817" t="s">
        <v>890</v>
      </c>
      <c r="K50" s="818"/>
      <c r="L50" s="818"/>
      <c r="M50" s="818"/>
      <c r="N50" s="818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password="E5A2" sheet="1" autoFilter="0"/>
  <dataConsolidate function="countNums">
    <dataRefs count="1">
      <dataRef ref="AO64:AO99" sheet="Apresentação" r:id="rId1"/>
    </dataRefs>
  </dataConsolidate>
  <mergeCells count="71">
    <mergeCell ref="E5:O5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M46:N46"/>
    <mergeCell ref="M45:N45"/>
    <mergeCell ref="M43:N43"/>
    <mergeCell ref="F43:G43"/>
    <mergeCell ref="B48:P48"/>
    <mergeCell ref="L12:M12"/>
    <mergeCell ref="C17:D17"/>
    <mergeCell ref="C16:D16"/>
    <mergeCell ref="C13:D13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R11:S11"/>
    <mergeCell ref="C21:M21"/>
    <mergeCell ref="N12:O12"/>
    <mergeCell ref="E12:I12"/>
    <mergeCell ref="E11:O11"/>
    <mergeCell ref="E10:O10"/>
    <mergeCell ref="E13:O13"/>
    <mergeCell ref="J14:O14"/>
    <mergeCell ref="E14:G14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C384D04-116A-44A4-B8FA-59055EF6D88C}"/>
    <dataValidation allowBlank="1" showInputMessage="1" showErrorMessage="1" prompt="Digite o nome do Gestor do Contrato ou do Idealizador do Projeto" sqref="E13" xr:uid="{433C0103-0AF3-4048-97DC-E327418E0D8C}"/>
    <dataValidation allowBlank="1" showInputMessage="1" showErrorMessage="1" prompt="Digite o e-mail do Responsável pelo Projeto" sqref="J14" xr:uid="{E8B26D79-5B13-4721-BF73-30A7CDB7815A}"/>
    <dataValidation allowBlank="1" showInputMessage="1" showErrorMessage="1" prompt="Digite o telefone do Responsável pelo Projeto" sqref="E14" xr:uid="{05B1F4D8-7E0A-4F3D-A8ED-2A42BD75EAFE}"/>
    <dataValidation allowBlank="1" showInputMessage="1" showErrorMessage="1" prompt="Digite o nome do consumidor proponente do projeto" sqref="E10:O10" xr:uid="{48C7C3DC-2246-45AF-B1BD-0837D5714C6F}"/>
    <dataValidation allowBlank="1" showInputMessage="1" showErrorMessage="1" prompt="Informe o número do CNPJ do proponente" sqref="E12:I12" xr:uid="{98B44170-2C95-49F8-B7D5-8CA662DD2B9F}"/>
    <dataValidation allowBlank="1" showInputMessage="1" showErrorMessage="1" prompt="Informe o número da unidade consumidora beneficiada. Em caso de mais de uma UC beneficiada, digitar &quot;várias&quot;." sqref="N12:O12" xr:uid="{5BAAC41B-37EA-43F1-A0F9-53CAF4A58CC8}"/>
    <dataValidation allowBlank="1" showErrorMessage="1" prompt="Informe o número do CNPJ do proponente" sqref="E15:I15" xr:uid="{D230117A-8426-46F6-8D8D-0E17B710C289}"/>
    <dataValidation type="list" allowBlank="1" showInputMessage="1" showErrorMessage="1" prompt="Escolha um fator de carga (entre 0,3 e 0,7 em casos normais)" sqref="N7:O7" xr:uid="{D5803CAF-CB85-4B91-864F-9DE15C2B61FD}">
      <formula1>FC</formula1>
    </dataValidation>
    <dataValidation allowBlank="1" showInputMessage="1" showErrorMessage="1" prompt="Taxa de Desconto definida pela concessionária" sqref="N6:O6" xr:uid="{7BD8C5CB-B3EE-4227-89E3-B0A8FB9A0B63}"/>
    <dataValidation allowBlank="1" showInputMessage="1" showErrorMessage="1" prompt="Digite o nome do Projeto" sqref="E5" xr:uid="{8E8242D5-D46F-4B1A-BAA8-7489CD33D22C}"/>
    <dataValidation type="list" allowBlank="1" showInputMessage="1" showErrorMessage="1" sqref="S8" xr:uid="{B5A049CD-F548-48B7-936A-C3EBE7BFA826}">
      <formula1>$U$8:$U$24</formula1>
    </dataValidation>
    <dataValidation allowBlank="1" showErrorMessage="1" prompt="Informe o número da unidade consumidora beneficiada. Em caso de mais de uma UC beneficiada, digitar &quot;várias&quot;." sqref="N15:O15" xr:uid="{DC669F78-2F6F-4986-ACF4-1D9BCE3EF18A}"/>
    <dataValidation allowBlank="1" showInputMessage="1" showErrorMessage="1" prompt="Informe o Endereço completo do consumidor proponente" sqref="E11:O11" xr:uid="{D15019BF-1391-4EBD-892A-94FB7C94FCD5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D87A3-8D3B-4EC3-8331-3E45067DA06D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4" t="s">
        <v>929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14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</row>
    <row r="4" spans="2:14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3" t="str">
        <f>IF(ISBLANK('Marketing (ORÇ)'!C5:H5)," ",'Marketing (ORÇ)'!C5:H5)</f>
        <v xml:space="preserve"> </v>
      </c>
      <c r="D5" s="994"/>
      <c r="E5" s="994"/>
      <c r="F5" s="994"/>
      <c r="G5" s="994"/>
      <c r="H5" s="99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3" t="str">
        <f>IF(ISBLANK('Marketing (ORÇ)'!C6:H6)," ",'Marketing (ORÇ)'!C6:H6)</f>
        <v xml:space="preserve"> </v>
      </c>
      <c r="D6" s="994"/>
      <c r="E6" s="994"/>
      <c r="F6" s="994"/>
      <c r="G6" s="994"/>
      <c r="H6" s="99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3" t="str">
        <f>IF(ISBLANK('Marketing (ORÇ)'!C7:H7)," ",'Marketing (ORÇ)'!C7:H7)</f>
        <v xml:space="preserve"> </v>
      </c>
      <c r="D7" s="994"/>
      <c r="E7" s="994"/>
      <c r="F7" s="994"/>
      <c r="G7" s="994"/>
      <c r="H7" s="99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3" t="str">
        <f>IF(ISBLANK('Marketing (ORÇ)'!C8:H8)," ",'Marketing (ORÇ)'!C8:H8)</f>
        <v xml:space="preserve"> </v>
      </c>
      <c r="D8" s="994"/>
      <c r="E8" s="994"/>
      <c r="F8" s="994"/>
      <c r="G8" s="994"/>
      <c r="H8" s="99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3" t="str">
        <f>IF(ISBLANK('Marketing (ORÇ)'!C9:H9)," ",'Marketing (ORÇ)'!C9:H9)</f>
        <v xml:space="preserve"> </v>
      </c>
      <c r="D9" s="994"/>
      <c r="E9" s="994"/>
      <c r="F9" s="994"/>
      <c r="G9" s="994"/>
      <c r="H9" s="99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3" t="str">
        <f>IF(ISBLANK('Marketing (ORÇ)'!C10:H10)," ",'Marketing (ORÇ)'!C10:H10)</f>
        <v xml:space="preserve"> </v>
      </c>
      <c r="D10" s="994"/>
      <c r="E10" s="994"/>
      <c r="F10" s="994"/>
      <c r="G10" s="994"/>
      <c r="H10" s="99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3" t="str">
        <f>IF(ISBLANK('Marketing (ORÇ)'!C11:H11)," ",'Marketing (ORÇ)'!C11:H11)</f>
        <v xml:space="preserve"> </v>
      </c>
      <c r="D11" s="994"/>
      <c r="E11" s="994"/>
      <c r="F11" s="994"/>
      <c r="G11" s="994"/>
      <c r="H11" s="99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3" t="str">
        <f>IF(ISBLANK('Marketing (ORÇ)'!C12:H12)," ",'Marketing (ORÇ)'!C12:H12)</f>
        <v xml:space="preserve"> </v>
      </c>
      <c r="D12" s="994"/>
      <c r="E12" s="994"/>
      <c r="F12" s="994"/>
      <c r="G12" s="994"/>
      <c r="H12" s="99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3" t="str">
        <f>IF(ISBLANK('Marketing (ORÇ)'!C13:H13)," ",'Marketing (ORÇ)'!C13:H13)</f>
        <v xml:space="preserve"> </v>
      </c>
      <c r="D13" s="994"/>
      <c r="E13" s="994"/>
      <c r="F13" s="994"/>
      <c r="G13" s="994"/>
      <c r="H13" s="99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3" t="str">
        <f>IF(ISBLANK('Marketing (ORÇ)'!C14:H14)," ",'Marketing (ORÇ)'!C14:H14)</f>
        <v xml:space="preserve"> </v>
      </c>
      <c r="D14" s="994"/>
      <c r="E14" s="994"/>
      <c r="F14" s="994"/>
      <c r="G14" s="994"/>
      <c r="H14" s="99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6" t="s">
        <v>907</v>
      </c>
      <c r="C15" s="987"/>
      <c r="D15" s="987"/>
      <c r="E15" s="987"/>
      <c r="F15" s="987"/>
      <c r="G15" s="987"/>
      <c r="H15" s="987"/>
      <c r="I15" s="987"/>
      <c r="J15" s="988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6" t="s">
        <v>908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customHeight="1" x14ac:dyDescent="0.25">
      <c r="B17" s="990" t="s">
        <v>910</v>
      </c>
      <c r="C17" s="991"/>
      <c r="D17" s="991"/>
      <c r="E17" s="991"/>
      <c r="F17" s="991"/>
      <c r="G17" s="991"/>
      <c r="H17" s="991"/>
      <c r="I17" s="991"/>
      <c r="J17" s="992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4" t="s">
        <v>61</v>
      </c>
      <c r="D18" s="984"/>
      <c r="E18" s="984"/>
      <c r="F18" s="984"/>
      <c r="G18" s="984"/>
      <c r="H18" s="984"/>
      <c r="I18" s="984"/>
      <c r="J18" s="985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4" t="s">
        <v>202</v>
      </c>
      <c r="D19" s="984"/>
      <c r="E19" s="984"/>
      <c r="F19" s="984"/>
      <c r="G19" s="984"/>
      <c r="H19" s="984"/>
      <c r="I19" s="984"/>
      <c r="J19" s="985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4" t="s">
        <v>41</v>
      </c>
      <c r="D20" s="984"/>
      <c r="E20" s="984"/>
      <c r="F20" s="984"/>
      <c r="G20" s="984"/>
      <c r="H20" s="984"/>
      <c r="I20" s="984"/>
      <c r="J20" s="985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4" t="s">
        <v>221</v>
      </c>
      <c r="D21" s="984"/>
      <c r="E21" s="984"/>
      <c r="F21" s="984"/>
      <c r="G21" s="984"/>
      <c r="H21" s="984"/>
      <c r="I21" s="984"/>
      <c r="J21" s="985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4" t="s">
        <v>204</v>
      </c>
      <c r="D22" s="984"/>
      <c r="E22" s="984"/>
      <c r="F22" s="984"/>
      <c r="G22" s="984"/>
      <c r="H22" s="984"/>
      <c r="I22" s="984"/>
      <c r="J22" s="985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4" t="s">
        <v>135</v>
      </c>
      <c r="D23" s="984"/>
      <c r="E23" s="984"/>
      <c r="F23" s="984"/>
      <c r="G23" s="984"/>
      <c r="H23" s="984"/>
      <c r="I23" s="984"/>
      <c r="J23" s="985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4" t="s">
        <v>134</v>
      </c>
      <c r="D24" s="984"/>
      <c r="E24" s="984"/>
      <c r="F24" s="984"/>
      <c r="G24" s="984"/>
      <c r="H24" s="984"/>
      <c r="I24" s="984"/>
      <c r="J24" s="985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1" t="s">
        <v>909</v>
      </c>
      <c r="C26" s="982"/>
      <c r="D26" s="982"/>
      <c r="E26" s="982"/>
      <c r="F26" s="982"/>
      <c r="G26" s="982"/>
      <c r="H26" s="982"/>
      <c r="I26" s="982"/>
      <c r="J26" s="983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5" t="s">
        <v>883</v>
      </c>
      <c r="C31" s="905"/>
      <c r="D31" s="905"/>
      <c r="E31" s="905"/>
      <c r="F31" s="905"/>
      <c r="G31" s="905"/>
      <c r="H31" s="84" t="s">
        <v>143</v>
      </c>
      <c r="I31" s="84" t="s">
        <v>144</v>
      </c>
    </row>
    <row r="32" spans="2:14" x14ac:dyDescent="0.2">
      <c r="B32" s="880" t="s">
        <v>1076</v>
      </c>
      <c r="C32" s="880"/>
      <c r="D32" s="880"/>
      <c r="E32" s="880"/>
      <c r="F32" s="880"/>
      <c r="G32" s="880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C13:H13"/>
    <mergeCell ref="C11:H11"/>
    <mergeCell ref="C12:H12"/>
    <mergeCell ref="B2:N2"/>
    <mergeCell ref="B4:H4"/>
    <mergeCell ref="C5:H5"/>
    <mergeCell ref="C6:H6"/>
    <mergeCell ref="L3:N3"/>
    <mergeCell ref="B3:K3"/>
    <mergeCell ref="C7:H7"/>
    <mergeCell ref="C8:H8"/>
    <mergeCell ref="C9:H9"/>
    <mergeCell ref="C10:H10"/>
    <mergeCell ref="B15:J15"/>
    <mergeCell ref="C18:J18"/>
    <mergeCell ref="C19:J19"/>
    <mergeCell ref="C20:J20"/>
    <mergeCell ref="C21:J21"/>
    <mergeCell ref="C14:H14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C61AA-EC8D-432C-9FAE-28A5F1651A21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5" t="s">
        <v>860</v>
      </c>
      <c r="C2" s="1002" t="s">
        <v>859</v>
      </c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4"/>
      <c r="O2" s="374"/>
    </row>
    <row r="3" spans="2:15" x14ac:dyDescent="0.2">
      <c r="B3" s="1006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9">
        <f>SUM(C16:N16)</f>
        <v>0</v>
      </c>
    </row>
    <row r="5" spans="2:15" x14ac:dyDescent="0.2">
      <c r="B5" s="1007" t="s">
        <v>21</v>
      </c>
      <c r="C5" s="409" t="s">
        <v>1082</v>
      </c>
      <c r="D5" s="409" t="str">
        <f>C5</f>
        <v>SÃO LUIZ</v>
      </c>
      <c r="E5" s="409" t="s">
        <v>1080</v>
      </c>
      <c r="F5" s="409" t="s">
        <v>1080</v>
      </c>
      <c r="G5" s="409" t="s">
        <v>1080</v>
      </c>
      <c r="H5" s="409" t="s">
        <v>1080</v>
      </c>
      <c r="I5" s="409" t="s">
        <v>1080</v>
      </c>
      <c r="J5" s="409" t="s">
        <v>1080</v>
      </c>
      <c r="K5" s="409" t="s">
        <v>1080</v>
      </c>
      <c r="L5" s="409" t="s">
        <v>1080</v>
      </c>
      <c r="M5" s="409" t="s">
        <v>1080</v>
      </c>
      <c r="N5" s="409" t="s">
        <v>1080</v>
      </c>
      <c r="O5" s="1000"/>
    </row>
    <row r="6" spans="2:15" ht="17.25" customHeight="1" x14ac:dyDescent="0.2">
      <c r="B6" s="1008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0"/>
    </row>
    <row r="7" spans="2:15" ht="15" customHeight="1" x14ac:dyDescent="0.2">
      <c r="B7" s="410" t="s">
        <v>22</v>
      </c>
      <c r="C7" s="412">
        <f>2*VLOOKUP(C6,Apoio!$AF$7:$AH$152,3)</f>
        <v>0</v>
      </c>
      <c r="D7" s="412">
        <f>2*VLOOKUP(D6,Apoio!$AF$7:$AH$152,3)</f>
        <v>0</v>
      </c>
      <c r="E7" s="412">
        <f>2*VLOOKUP(E6,Apoio!$AF$7:$AH$152,3)</f>
        <v>0</v>
      </c>
      <c r="F7" s="412">
        <f>2*VLOOKUP(F6,Apoio!$AF$7:$AH$152,3)</f>
        <v>0</v>
      </c>
      <c r="G7" s="412">
        <f>2*VLOOKUP(G6,Apoio!$AF$7:$AH$152,3)</f>
        <v>0</v>
      </c>
      <c r="H7" s="412">
        <f>2*VLOOKUP(H6,Apoio!$AF$7:$AH$152,3)</f>
        <v>0</v>
      </c>
      <c r="I7" s="412">
        <f>2*VLOOKUP(I6,Apoio!$AF$7:$AH$152,3)</f>
        <v>0</v>
      </c>
      <c r="J7" s="412">
        <f>2*VLOOKUP(J6,Apoio!$AF$7:$AH$152,3)</f>
        <v>0</v>
      </c>
      <c r="K7" s="412">
        <f>2*VLOOKUP(K6,Apoio!$AF$7:$AH$152,3)</f>
        <v>0</v>
      </c>
      <c r="L7" s="412">
        <f>2*VLOOKUP(L6,Apoio!$AF$7:$AH$152,3)</f>
        <v>0</v>
      </c>
      <c r="M7" s="412">
        <f>2*VLOOKUP(M6,Apoio!$AF$7:$AH$152,3)</f>
        <v>0</v>
      </c>
      <c r="N7" s="412">
        <f>2*VLOOKUP(N6,Apoio!$AF$7:$AH$152,3)</f>
        <v>0</v>
      </c>
      <c r="O7" s="1000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0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0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0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0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0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0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0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0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1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B2F7E-3F26-4F69-BDA7-E7071A6CA8A9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2" t="s">
        <v>928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x14ac:dyDescent="0.25">
      <c r="B3" s="1024" t="s">
        <v>800</v>
      </c>
      <c r="C3" s="1025"/>
      <c r="D3" s="1025"/>
      <c r="E3" s="1025"/>
      <c r="F3" s="1025"/>
      <c r="G3" s="1025"/>
      <c r="H3" s="1025"/>
      <c r="I3" s="1025"/>
      <c r="J3" s="1026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7" t="s">
        <v>678</v>
      </c>
      <c r="C4" s="1018"/>
      <c r="D4" s="1018"/>
      <c r="E4" s="1018"/>
      <c r="F4" s="1018"/>
      <c r="G4" s="1018"/>
      <c r="H4" s="1018"/>
      <c r="I4" s="1018"/>
      <c r="J4" s="1019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3" t="s">
        <v>234</v>
      </c>
      <c r="C5" s="1014"/>
      <c r="D5" s="1014"/>
      <c r="E5" s="1014"/>
      <c r="F5" s="1014"/>
      <c r="G5" s="1014"/>
      <c r="H5" s="1015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16"/>
      <c r="D6" s="1009"/>
      <c r="E6" s="1009"/>
      <c r="F6" s="1009"/>
      <c r="G6" s="1009"/>
      <c r="H6" s="1010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9"/>
      <c r="D7" s="1009"/>
      <c r="E7" s="1009"/>
      <c r="F7" s="1009"/>
      <c r="G7" s="1009"/>
      <c r="H7" s="1010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16"/>
      <c r="D8" s="1009"/>
      <c r="E8" s="1009"/>
      <c r="F8" s="1009"/>
      <c r="G8" s="1009"/>
      <c r="H8" s="1010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9"/>
      <c r="D9" s="1009"/>
      <c r="E9" s="1009"/>
      <c r="F9" s="1009"/>
      <c r="G9" s="1009"/>
      <c r="H9" s="1010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9"/>
      <c r="D10" s="1009"/>
      <c r="E10" s="1009"/>
      <c r="F10" s="1009"/>
      <c r="G10" s="1009"/>
      <c r="H10" s="1010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9"/>
      <c r="D11" s="1009"/>
      <c r="E11" s="1009"/>
      <c r="F11" s="1009"/>
      <c r="G11" s="1009"/>
      <c r="H11" s="1010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9"/>
      <c r="D12" s="1009"/>
      <c r="E12" s="1009"/>
      <c r="F12" s="1009"/>
      <c r="G12" s="1009"/>
      <c r="H12" s="1010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9"/>
      <c r="D13" s="1009"/>
      <c r="E13" s="1009"/>
      <c r="F13" s="1009"/>
      <c r="G13" s="1009"/>
      <c r="H13" s="1010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16" t="s">
        <v>266</v>
      </c>
      <c r="D14" s="1009"/>
      <c r="E14" s="1009"/>
      <c r="F14" s="1009"/>
      <c r="G14" s="1009"/>
      <c r="H14" s="1010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9"/>
      <c r="D15" s="1009"/>
      <c r="E15" s="1009"/>
      <c r="F15" s="1009"/>
      <c r="G15" s="1009"/>
      <c r="H15" s="1010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1" t="s">
        <v>926</v>
      </c>
      <c r="D16" s="1011"/>
      <c r="E16" s="1011"/>
      <c r="F16" s="1011"/>
      <c r="G16" s="1011"/>
      <c r="H16" s="1011"/>
      <c r="I16" s="1011"/>
      <c r="J16" s="1012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1" t="s">
        <v>916</v>
      </c>
      <c r="C17" s="962"/>
      <c r="D17" s="962"/>
      <c r="E17" s="962"/>
      <c r="F17" s="962"/>
      <c r="G17" s="962"/>
      <c r="H17" s="962"/>
      <c r="I17" s="962"/>
      <c r="J17" s="963"/>
      <c r="K17" s="493"/>
      <c r="L17" s="493"/>
      <c r="M17" s="493"/>
      <c r="N17" s="493"/>
      <c r="O17" s="493"/>
      <c r="P17" s="493"/>
    </row>
    <row r="18" spans="2:16" x14ac:dyDescent="0.25">
      <c r="B18" s="961" t="s">
        <v>917</v>
      </c>
      <c r="C18" s="962"/>
      <c r="D18" s="962"/>
      <c r="E18" s="962"/>
      <c r="F18" s="962"/>
      <c r="G18" s="962"/>
      <c r="H18" s="962"/>
      <c r="I18" s="962"/>
      <c r="J18" s="963"/>
      <c r="K18" s="494"/>
      <c r="L18" s="494"/>
      <c r="M18" s="494"/>
      <c r="N18" s="494"/>
      <c r="O18" s="494"/>
      <c r="P18" s="494"/>
    </row>
    <row r="19" spans="2:16" x14ac:dyDescent="0.25">
      <c r="B19" s="961" t="s">
        <v>918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1" t="s">
        <v>919</v>
      </c>
      <c r="C20" s="962"/>
      <c r="D20" s="962"/>
      <c r="E20" s="962"/>
      <c r="F20" s="962"/>
      <c r="G20" s="962"/>
      <c r="H20" s="962"/>
      <c r="I20" s="962"/>
      <c r="J20" s="963"/>
      <c r="K20" s="495"/>
      <c r="L20" s="495"/>
      <c r="M20" s="495"/>
      <c r="N20" s="495"/>
      <c r="O20" s="495"/>
      <c r="P20" s="495"/>
    </row>
    <row r="21" spans="2:16" x14ac:dyDescent="0.25">
      <c r="B21" s="961" t="s">
        <v>920</v>
      </c>
      <c r="C21" s="962"/>
      <c r="D21" s="962"/>
      <c r="E21" s="962"/>
      <c r="F21" s="962"/>
      <c r="G21" s="962"/>
      <c r="H21" s="962"/>
      <c r="I21" s="962"/>
      <c r="J21" s="963"/>
      <c r="K21" s="493"/>
      <c r="L21" s="493"/>
      <c r="M21" s="493"/>
      <c r="N21" s="493"/>
      <c r="O21" s="493"/>
      <c r="P21" s="493"/>
    </row>
    <row r="22" spans="2:16" x14ac:dyDescent="0.25">
      <c r="B22" s="961" t="s">
        <v>921</v>
      </c>
      <c r="C22" s="962"/>
      <c r="D22" s="962"/>
      <c r="E22" s="962"/>
      <c r="F22" s="962"/>
      <c r="G22" s="962"/>
      <c r="H22" s="962"/>
      <c r="I22" s="962"/>
      <c r="J22" s="963"/>
      <c r="K22" s="496"/>
      <c r="L22" s="496"/>
      <c r="M22" s="496"/>
      <c r="N22" s="496"/>
      <c r="O22" s="496"/>
      <c r="P22" s="496"/>
    </row>
    <row r="23" spans="2:16" x14ac:dyDescent="0.25">
      <c r="B23" s="961" t="s">
        <v>922</v>
      </c>
      <c r="C23" s="962"/>
      <c r="D23" s="962"/>
      <c r="E23" s="962"/>
      <c r="F23" s="962"/>
      <c r="G23" s="962"/>
      <c r="H23" s="962"/>
      <c r="I23" s="962"/>
      <c r="J23" s="963"/>
      <c r="K23" s="497"/>
      <c r="L23" s="497"/>
      <c r="M23" s="497"/>
      <c r="N23" s="497"/>
      <c r="O23" s="497"/>
      <c r="P23" s="497"/>
    </row>
    <row r="24" spans="2:16" x14ac:dyDescent="0.25">
      <c r="B24" s="964" t="s">
        <v>923</v>
      </c>
      <c r="C24" s="965"/>
      <c r="D24" s="965"/>
      <c r="E24" s="965"/>
      <c r="F24" s="965"/>
      <c r="G24" s="965"/>
      <c r="H24" s="965"/>
      <c r="I24" s="965"/>
      <c r="J24" s="96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7" t="s">
        <v>680</v>
      </c>
      <c r="C25" s="1018"/>
      <c r="D25" s="1018"/>
      <c r="E25" s="1018"/>
      <c r="F25" s="1018"/>
      <c r="G25" s="1018"/>
      <c r="H25" s="1018"/>
      <c r="I25" s="1018"/>
      <c r="J25" s="1019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3" t="s">
        <v>234</v>
      </c>
      <c r="C26" s="1014"/>
      <c r="D26" s="1014"/>
      <c r="E26" s="1014"/>
      <c r="F26" s="1014"/>
      <c r="G26" s="1014"/>
      <c r="H26" s="1015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6"/>
      <c r="D27" s="1009"/>
      <c r="E27" s="1009"/>
      <c r="F27" s="1009"/>
      <c r="G27" s="1009"/>
      <c r="H27" s="1010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9"/>
      <c r="D28" s="1009"/>
      <c r="E28" s="1009"/>
      <c r="F28" s="1009"/>
      <c r="G28" s="1009"/>
      <c r="H28" s="1010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9"/>
      <c r="D29" s="1009"/>
      <c r="E29" s="1009"/>
      <c r="F29" s="1009"/>
      <c r="G29" s="1009"/>
      <c r="H29" s="1010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16"/>
      <c r="D30" s="1009"/>
      <c r="E30" s="1009"/>
      <c r="F30" s="1009"/>
      <c r="G30" s="1009"/>
      <c r="H30" s="1010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16"/>
      <c r="D31" s="1009"/>
      <c r="E31" s="1009"/>
      <c r="F31" s="1009"/>
      <c r="G31" s="1009"/>
      <c r="H31" s="1010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9"/>
      <c r="D32" s="1009"/>
      <c r="E32" s="1009"/>
      <c r="F32" s="1009"/>
      <c r="G32" s="1009"/>
      <c r="H32" s="1010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9"/>
      <c r="D33" s="1009"/>
      <c r="E33" s="1009"/>
      <c r="F33" s="1009"/>
      <c r="G33" s="1009"/>
      <c r="H33" s="1010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9"/>
      <c r="D34" s="1009"/>
      <c r="E34" s="1009"/>
      <c r="F34" s="1009"/>
      <c r="G34" s="1009"/>
      <c r="H34" s="1010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9"/>
      <c r="D35" s="1009"/>
      <c r="E35" s="1009"/>
      <c r="F35" s="1009"/>
      <c r="G35" s="1009"/>
      <c r="H35" s="1010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9"/>
      <c r="D36" s="1009"/>
      <c r="E36" s="1009"/>
      <c r="F36" s="1009"/>
      <c r="G36" s="1009"/>
      <c r="H36" s="1010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1" t="s">
        <v>926</v>
      </c>
      <c r="D37" s="1011"/>
      <c r="E37" s="1011"/>
      <c r="F37" s="1011"/>
      <c r="G37" s="1011"/>
      <c r="H37" s="1011"/>
      <c r="I37" s="1011"/>
      <c r="J37" s="1012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1" t="s">
        <v>916</v>
      </c>
      <c r="C38" s="962"/>
      <c r="D38" s="962"/>
      <c r="E38" s="962"/>
      <c r="F38" s="962"/>
      <c r="G38" s="962"/>
      <c r="H38" s="962"/>
      <c r="I38" s="962"/>
      <c r="J38" s="963"/>
      <c r="K38" s="493"/>
      <c r="L38" s="493"/>
      <c r="M38" s="493"/>
      <c r="N38" s="493"/>
      <c r="O38" s="493"/>
      <c r="P38" s="493"/>
    </row>
    <row r="39" spans="2:16" x14ac:dyDescent="0.25">
      <c r="B39" s="961" t="s">
        <v>917</v>
      </c>
      <c r="C39" s="962"/>
      <c r="D39" s="962"/>
      <c r="E39" s="962"/>
      <c r="F39" s="962"/>
      <c r="G39" s="962"/>
      <c r="H39" s="962"/>
      <c r="I39" s="962"/>
      <c r="J39" s="963"/>
      <c r="K39" s="494"/>
      <c r="L39" s="494"/>
      <c r="M39" s="494"/>
      <c r="N39" s="494"/>
      <c r="O39" s="494"/>
      <c r="P39" s="494"/>
    </row>
    <row r="40" spans="2:16" x14ac:dyDescent="0.25">
      <c r="B40" s="961" t="s">
        <v>918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x14ac:dyDescent="0.25">
      <c r="B41" s="961" t="s">
        <v>919</v>
      </c>
      <c r="C41" s="962"/>
      <c r="D41" s="962"/>
      <c r="E41" s="962"/>
      <c r="F41" s="962"/>
      <c r="G41" s="962"/>
      <c r="H41" s="962"/>
      <c r="I41" s="962"/>
      <c r="J41" s="963"/>
      <c r="K41" s="495"/>
      <c r="L41" s="495"/>
      <c r="M41" s="495"/>
      <c r="N41" s="495"/>
      <c r="O41" s="495"/>
      <c r="P41" s="495"/>
    </row>
    <row r="42" spans="2:16" x14ac:dyDescent="0.25">
      <c r="B42" s="961" t="s">
        <v>920</v>
      </c>
      <c r="C42" s="962"/>
      <c r="D42" s="962"/>
      <c r="E42" s="962"/>
      <c r="F42" s="962"/>
      <c r="G42" s="962"/>
      <c r="H42" s="962"/>
      <c r="I42" s="962"/>
      <c r="J42" s="963"/>
      <c r="K42" s="693"/>
      <c r="L42" s="693"/>
      <c r="M42" s="493"/>
      <c r="N42" s="493"/>
      <c r="O42" s="493"/>
      <c r="P42" s="493"/>
    </row>
    <row r="43" spans="2:16" x14ac:dyDescent="0.25">
      <c r="B43" s="961" t="s">
        <v>921</v>
      </c>
      <c r="C43" s="962"/>
      <c r="D43" s="962"/>
      <c r="E43" s="962"/>
      <c r="F43" s="962"/>
      <c r="G43" s="962"/>
      <c r="H43" s="962"/>
      <c r="I43" s="962"/>
      <c r="J43" s="963"/>
      <c r="K43" s="496"/>
      <c r="L43" s="496"/>
      <c r="M43" s="496"/>
      <c r="N43" s="496"/>
      <c r="O43" s="496"/>
      <c r="P43" s="496"/>
    </row>
    <row r="44" spans="2:16" x14ac:dyDescent="0.25">
      <c r="B44" s="961" t="s">
        <v>922</v>
      </c>
      <c r="C44" s="962"/>
      <c r="D44" s="962"/>
      <c r="E44" s="962"/>
      <c r="F44" s="962"/>
      <c r="G44" s="962"/>
      <c r="H44" s="962"/>
      <c r="I44" s="962"/>
      <c r="J44" s="963"/>
      <c r="K44" s="497"/>
      <c r="L44" s="497"/>
      <c r="M44" s="497"/>
      <c r="N44" s="497"/>
      <c r="O44" s="497"/>
      <c r="P44" s="497"/>
    </row>
    <row r="45" spans="2:16" x14ac:dyDescent="0.25">
      <c r="B45" s="964" t="s">
        <v>923</v>
      </c>
      <c r="C45" s="965"/>
      <c r="D45" s="965"/>
      <c r="E45" s="965"/>
      <c r="F45" s="965"/>
      <c r="G45" s="965"/>
      <c r="H45" s="965"/>
      <c r="I45" s="965"/>
      <c r="J45" s="96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7" t="s">
        <v>681</v>
      </c>
      <c r="C46" s="1018"/>
      <c r="D46" s="1018"/>
      <c r="E46" s="1018"/>
      <c r="F46" s="1018"/>
      <c r="G46" s="1018"/>
      <c r="H46" s="1018"/>
      <c r="I46" s="1018"/>
      <c r="J46" s="1019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3" t="s">
        <v>234</v>
      </c>
      <c r="C47" s="1014"/>
      <c r="D47" s="1014"/>
      <c r="E47" s="1014"/>
      <c r="F47" s="1014"/>
      <c r="G47" s="1014"/>
      <c r="H47" s="1015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16"/>
      <c r="D48" s="1016"/>
      <c r="E48" s="1016"/>
      <c r="F48" s="1016"/>
      <c r="G48" s="1016"/>
      <c r="H48" s="1020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1"/>
      <c r="D49" s="1016"/>
      <c r="E49" s="1016"/>
      <c r="F49" s="1016"/>
      <c r="G49" s="1016"/>
      <c r="H49" s="1020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16"/>
      <c r="D50" s="1016"/>
      <c r="E50" s="1016"/>
      <c r="F50" s="1016"/>
      <c r="G50" s="1016"/>
      <c r="H50" s="1020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16"/>
      <c r="D51" s="1016"/>
      <c r="E51" s="1016"/>
      <c r="F51" s="1016"/>
      <c r="G51" s="1016"/>
      <c r="H51" s="1020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16"/>
      <c r="D52" s="1016"/>
      <c r="E52" s="1016"/>
      <c r="F52" s="1016"/>
      <c r="G52" s="1016"/>
      <c r="H52" s="1020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16"/>
      <c r="D53" s="1016"/>
      <c r="E53" s="1016"/>
      <c r="F53" s="1016"/>
      <c r="G53" s="1016"/>
      <c r="H53" s="1020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16"/>
      <c r="D54" s="1016"/>
      <c r="E54" s="1016"/>
      <c r="F54" s="1016"/>
      <c r="G54" s="1016"/>
      <c r="H54" s="1020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16"/>
      <c r="D55" s="1016"/>
      <c r="E55" s="1016"/>
      <c r="F55" s="1016"/>
      <c r="G55" s="1016"/>
      <c r="H55" s="1020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16"/>
      <c r="D56" s="1016"/>
      <c r="E56" s="1016"/>
      <c r="F56" s="1016"/>
      <c r="G56" s="1016"/>
      <c r="H56" s="1020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16"/>
      <c r="D57" s="1016"/>
      <c r="E57" s="1016"/>
      <c r="F57" s="1016"/>
      <c r="G57" s="1016"/>
      <c r="H57" s="1020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1" t="s">
        <v>926</v>
      </c>
      <c r="D58" s="1011"/>
      <c r="E58" s="1011"/>
      <c r="F58" s="1011"/>
      <c r="G58" s="1011"/>
      <c r="H58" s="1011"/>
      <c r="I58" s="1011"/>
      <c r="J58" s="1012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1" t="s">
        <v>916</v>
      </c>
      <c r="C59" s="962"/>
      <c r="D59" s="962"/>
      <c r="E59" s="962"/>
      <c r="F59" s="962"/>
      <c r="G59" s="962"/>
      <c r="H59" s="962"/>
      <c r="I59" s="962"/>
      <c r="J59" s="963"/>
      <c r="K59" s="493"/>
      <c r="L59" s="493"/>
      <c r="M59" s="493"/>
      <c r="N59" s="493"/>
      <c r="O59" s="493"/>
      <c r="P59" s="493"/>
    </row>
    <row r="60" spans="2:16" x14ac:dyDescent="0.25">
      <c r="B60" s="961" t="s">
        <v>917</v>
      </c>
      <c r="C60" s="962"/>
      <c r="D60" s="962"/>
      <c r="E60" s="962"/>
      <c r="F60" s="962"/>
      <c r="G60" s="962"/>
      <c r="H60" s="962"/>
      <c r="I60" s="962"/>
      <c r="J60" s="963"/>
      <c r="K60" s="494"/>
      <c r="L60" s="494"/>
      <c r="M60" s="494"/>
      <c r="N60" s="494"/>
      <c r="O60" s="494"/>
      <c r="P60" s="494"/>
    </row>
    <row r="61" spans="2:16" x14ac:dyDescent="0.25">
      <c r="B61" s="961" t="s">
        <v>918</v>
      </c>
      <c r="C61" s="962"/>
      <c r="D61" s="962"/>
      <c r="E61" s="962"/>
      <c r="F61" s="962"/>
      <c r="G61" s="962"/>
      <c r="H61" s="962"/>
      <c r="I61" s="962"/>
      <c r="J61" s="963"/>
      <c r="K61" s="495"/>
      <c r="L61" s="495"/>
      <c r="M61" s="495"/>
      <c r="N61" s="495"/>
      <c r="O61" s="495"/>
      <c r="P61" s="495"/>
    </row>
    <row r="62" spans="2:16" x14ac:dyDescent="0.25">
      <c r="B62" s="961" t="s">
        <v>919</v>
      </c>
      <c r="C62" s="962"/>
      <c r="D62" s="962"/>
      <c r="E62" s="962"/>
      <c r="F62" s="962"/>
      <c r="G62" s="962"/>
      <c r="H62" s="962"/>
      <c r="I62" s="962"/>
      <c r="J62" s="963"/>
      <c r="K62" s="495"/>
      <c r="L62" s="495"/>
      <c r="M62" s="495"/>
      <c r="N62" s="495"/>
      <c r="O62" s="495"/>
      <c r="P62" s="495"/>
    </row>
    <row r="63" spans="2:16" x14ac:dyDescent="0.25">
      <c r="B63" s="961" t="s">
        <v>920</v>
      </c>
      <c r="C63" s="962"/>
      <c r="D63" s="962"/>
      <c r="E63" s="962"/>
      <c r="F63" s="962"/>
      <c r="G63" s="962"/>
      <c r="H63" s="962"/>
      <c r="I63" s="962"/>
      <c r="J63" s="963"/>
      <c r="K63" s="493"/>
      <c r="L63" s="493"/>
      <c r="M63" s="493"/>
      <c r="N63" s="493"/>
      <c r="O63" s="493"/>
      <c r="P63" s="493"/>
    </row>
    <row r="64" spans="2:16" x14ac:dyDescent="0.25">
      <c r="B64" s="961" t="s">
        <v>921</v>
      </c>
      <c r="C64" s="962"/>
      <c r="D64" s="962"/>
      <c r="E64" s="962"/>
      <c r="F64" s="962"/>
      <c r="G64" s="962"/>
      <c r="H64" s="962"/>
      <c r="I64" s="962"/>
      <c r="J64" s="963"/>
      <c r="K64" s="496"/>
      <c r="L64" s="496"/>
      <c r="M64" s="496"/>
      <c r="N64" s="496"/>
      <c r="O64" s="496"/>
      <c r="P64" s="496"/>
    </row>
    <row r="65" spans="2:16" x14ac:dyDescent="0.25">
      <c r="B65" s="961" t="s">
        <v>922</v>
      </c>
      <c r="C65" s="962"/>
      <c r="D65" s="962"/>
      <c r="E65" s="962"/>
      <c r="F65" s="962"/>
      <c r="G65" s="962"/>
      <c r="H65" s="962"/>
      <c r="I65" s="962"/>
      <c r="J65" s="963"/>
      <c r="K65" s="497"/>
      <c r="L65" s="497"/>
      <c r="M65" s="497"/>
      <c r="N65" s="497"/>
      <c r="O65" s="497"/>
      <c r="P65" s="497"/>
    </row>
    <row r="66" spans="2:16" x14ac:dyDescent="0.25">
      <c r="B66" s="964" t="s">
        <v>923</v>
      </c>
      <c r="C66" s="965"/>
      <c r="D66" s="965"/>
      <c r="E66" s="965"/>
      <c r="F66" s="965"/>
      <c r="G66" s="965"/>
      <c r="H66" s="965"/>
      <c r="I66" s="965"/>
      <c r="J66" s="96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7" t="s">
        <v>682</v>
      </c>
      <c r="C67" s="1018"/>
      <c r="D67" s="1018"/>
      <c r="E67" s="1018"/>
      <c r="F67" s="1018"/>
      <c r="G67" s="1018"/>
      <c r="H67" s="1018"/>
      <c r="I67" s="1018"/>
      <c r="J67" s="1019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3" t="s">
        <v>234</v>
      </c>
      <c r="C68" s="1014"/>
      <c r="D68" s="1014"/>
      <c r="E68" s="1014"/>
      <c r="F68" s="1014"/>
      <c r="G68" s="1014"/>
      <c r="H68" s="1015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6"/>
      <c r="D69" s="1009"/>
      <c r="E69" s="1009"/>
      <c r="F69" s="1009"/>
      <c r="G69" s="1009"/>
      <c r="H69" s="1010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9"/>
      <c r="D70" s="1009"/>
      <c r="E70" s="1009"/>
      <c r="F70" s="1009"/>
      <c r="G70" s="1009"/>
      <c r="H70" s="1010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9"/>
      <c r="D71" s="1009"/>
      <c r="E71" s="1009"/>
      <c r="F71" s="1009"/>
      <c r="G71" s="1009"/>
      <c r="H71" s="1010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9"/>
      <c r="D72" s="1009"/>
      <c r="E72" s="1009"/>
      <c r="F72" s="1009"/>
      <c r="G72" s="1009"/>
      <c r="H72" s="1010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9"/>
      <c r="D73" s="1009"/>
      <c r="E73" s="1009"/>
      <c r="F73" s="1009"/>
      <c r="G73" s="1009"/>
      <c r="H73" s="1010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9"/>
      <c r="D74" s="1009"/>
      <c r="E74" s="1009"/>
      <c r="F74" s="1009"/>
      <c r="G74" s="1009"/>
      <c r="H74" s="1010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9"/>
      <c r="D75" s="1009"/>
      <c r="E75" s="1009"/>
      <c r="F75" s="1009"/>
      <c r="G75" s="1009"/>
      <c r="H75" s="1010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9"/>
      <c r="D76" s="1009"/>
      <c r="E76" s="1009"/>
      <c r="F76" s="1009"/>
      <c r="G76" s="1009"/>
      <c r="H76" s="1010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9"/>
      <c r="D77" s="1009"/>
      <c r="E77" s="1009"/>
      <c r="F77" s="1009"/>
      <c r="G77" s="1009"/>
      <c r="H77" s="1010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9"/>
      <c r="D78" s="1009"/>
      <c r="E78" s="1009"/>
      <c r="F78" s="1009"/>
      <c r="G78" s="1009"/>
      <c r="H78" s="1010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1" t="s">
        <v>926</v>
      </c>
      <c r="D79" s="1011"/>
      <c r="E79" s="1011"/>
      <c r="F79" s="1011"/>
      <c r="G79" s="1011"/>
      <c r="H79" s="1011"/>
      <c r="I79" s="1011"/>
      <c r="J79" s="1012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x14ac:dyDescent="0.25">
      <c r="B87" s="964" t="s">
        <v>923</v>
      </c>
      <c r="C87" s="965"/>
      <c r="D87" s="965"/>
      <c r="E87" s="965"/>
      <c r="F87" s="965"/>
      <c r="G87" s="965"/>
      <c r="H87" s="965"/>
      <c r="I87" s="965"/>
      <c r="J87" s="96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7" t="s">
        <v>683</v>
      </c>
      <c r="C88" s="1018"/>
      <c r="D88" s="1018"/>
      <c r="E88" s="1018"/>
      <c r="F88" s="1018"/>
      <c r="G88" s="1018"/>
      <c r="H88" s="1018"/>
      <c r="I88" s="1018"/>
      <c r="J88" s="1018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3" t="s">
        <v>234</v>
      </c>
      <c r="C89" s="1014"/>
      <c r="D89" s="1014"/>
      <c r="E89" s="1014"/>
      <c r="F89" s="1014"/>
      <c r="G89" s="1014"/>
      <c r="H89" s="1015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9"/>
      <c r="D90" s="1009"/>
      <c r="E90" s="1009"/>
      <c r="F90" s="1009"/>
      <c r="G90" s="1009"/>
      <c r="H90" s="1010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9"/>
      <c r="D91" s="1009"/>
      <c r="E91" s="1009"/>
      <c r="F91" s="1009"/>
      <c r="G91" s="1009"/>
      <c r="H91" s="1010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9"/>
      <c r="D92" s="1009"/>
      <c r="E92" s="1009"/>
      <c r="F92" s="1009"/>
      <c r="G92" s="1009"/>
      <c r="H92" s="1010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9"/>
      <c r="D93" s="1009"/>
      <c r="E93" s="1009"/>
      <c r="F93" s="1009"/>
      <c r="G93" s="1009"/>
      <c r="H93" s="1010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9"/>
      <c r="D94" s="1009"/>
      <c r="E94" s="1009"/>
      <c r="F94" s="1009"/>
      <c r="G94" s="1009"/>
      <c r="H94" s="1010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9"/>
      <c r="D95" s="1009"/>
      <c r="E95" s="1009"/>
      <c r="F95" s="1009"/>
      <c r="G95" s="1009"/>
      <c r="H95" s="1010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9"/>
      <c r="D96" s="1009"/>
      <c r="E96" s="1009"/>
      <c r="F96" s="1009"/>
      <c r="G96" s="1009"/>
      <c r="H96" s="1010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9"/>
      <c r="D97" s="1009"/>
      <c r="E97" s="1009"/>
      <c r="F97" s="1009"/>
      <c r="G97" s="1009"/>
      <c r="H97" s="1010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9"/>
      <c r="D98" s="1009"/>
      <c r="E98" s="1009"/>
      <c r="F98" s="1009"/>
      <c r="G98" s="1009"/>
      <c r="H98" s="1010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9"/>
      <c r="D99" s="1009"/>
      <c r="E99" s="1009"/>
      <c r="F99" s="1009"/>
      <c r="G99" s="1009"/>
      <c r="H99" s="1010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1" t="s">
        <v>926</v>
      </c>
      <c r="D100" s="1011"/>
      <c r="E100" s="1011"/>
      <c r="F100" s="1011"/>
      <c r="G100" s="1011"/>
      <c r="H100" s="1011"/>
      <c r="I100" s="1011"/>
      <c r="J100" s="1012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1" t="s">
        <v>916</v>
      </c>
      <c r="C101" s="962"/>
      <c r="D101" s="962"/>
      <c r="E101" s="962"/>
      <c r="F101" s="962"/>
      <c r="G101" s="962"/>
      <c r="H101" s="962"/>
      <c r="I101" s="962"/>
      <c r="J101" s="963"/>
      <c r="K101" s="493"/>
      <c r="L101" s="493"/>
      <c r="M101" s="493"/>
      <c r="N101" s="493"/>
      <c r="O101" s="493"/>
      <c r="P101" s="493"/>
    </row>
    <row r="102" spans="2:16" x14ac:dyDescent="0.25">
      <c r="B102" s="961" t="s">
        <v>917</v>
      </c>
      <c r="C102" s="962"/>
      <c r="D102" s="962"/>
      <c r="E102" s="962"/>
      <c r="F102" s="962"/>
      <c r="G102" s="962"/>
      <c r="H102" s="962"/>
      <c r="I102" s="962"/>
      <c r="J102" s="963"/>
      <c r="K102" s="494"/>
      <c r="L102" s="494"/>
      <c r="M102" s="494"/>
      <c r="N102" s="494"/>
      <c r="O102" s="494"/>
      <c r="P102" s="494"/>
    </row>
    <row r="103" spans="2:16" x14ac:dyDescent="0.25">
      <c r="B103" s="961" t="s">
        <v>918</v>
      </c>
      <c r="C103" s="962"/>
      <c r="D103" s="962"/>
      <c r="E103" s="962"/>
      <c r="F103" s="962"/>
      <c r="G103" s="962"/>
      <c r="H103" s="962"/>
      <c r="I103" s="962"/>
      <c r="J103" s="963"/>
      <c r="K103" s="495"/>
      <c r="L103" s="495"/>
      <c r="M103" s="495"/>
      <c r="N103" s="495"/>
      <c r="O103" s="495"/>
      <c r="P103" s="495"/>
    </row>
    <row r="104" spans="2:16" x14ac:dyDescent="0.25">
      <c r="B104" s="961" t="s">
        <v>919</v>
      </c>
      <c r="C104" s="962"/>
      <c r="D104" s="962"/>
      <c r="E104" s="962"/>
      <c r="F104" s="962"/>
      <c r="G104" s="962"/>
      <c r="H104" s="962"/>
      <c r="I104" s="962"/>
      <c r="J104" s="963"/>
      <c r="K104" s="495"/>
      <c r="L104" s="495"/>
      <c r="M104" s="495"/>
      <c r="N104" s="495"/>
      <c r="O104" s="495"/>
      <c r="P104" s="495"/>
    </row>
    <row r="105" spans="2:16" x14ac:dyDescent="0.25">
      <c r="B105" s="961" t="s">
        <v>920</v>
      </c>
      <c r="C105" s="962"/>
      <c r="D105" s="962"/>
      <c r="E105" s="962"/>
      <c r="F105" s="962"/>
      <c r="G105" s="962"/>
      <c r="H105" s="962"/>
      <c r="I105" s="962"/>
      <c r="J105" s="963"/>
      <c r="K105" s="493"/>
      <c r="L105" s="493"/>
      <c r="M105" s="493"/>
      <c r="N105" s="493"/>
      <c r="O105" s="493"/>
      <c r="P105" s="493"/>
    </row>
    <row r="106" spans="2:16" x14ac:dyDescent="0.25">
      <c r="B106" s="961" t="s">
        <v>921</v>
      </c>
      <c r="C106" s="962"/>
      <c r="D106" s="962"/>
      <c r="E106" s="962"/>
      <c r="F106" s="962"/>
      <c r="G106" s="962"/>
      <c r="H106" s="962"/>
      <c r="I106" s="962"/>
      <c r="J106" s="963"/>
      <c r="K106" s="496"/>
      <c r="L106" s="496"/>
      <c r="M106" s="496"/>
      <c r="N106" s="496"/>
      <c r="O106" s="496"/>
      <c r="P106" s="496"/>
    </row>
    <row r="107" spans="2:16" x14ac:dyDescent="0.25">
      <c r="B107" s="961" t="s">
        <v>922</v>
      </c>
      <c r="C107" s="962"/>
      <c r="D107" s="962"/>
      <c r="E107" s="962"/>
      <c r="F107" s="962"/>
      <c r="G107" s="962"/>
      <c r="H107" s="962"/>
      <c r="I107" s="962"/>
      <c r="J107" s="963"/>
      <c r="K107" s="497"/>
      <c r="L107" s="497"/>
      <c r="M107" s="497"/>
      <c r="N107" s="497"/>
      <c r="O107" s="497"/>
      <c r="P107" s="497"/>
    </row>
    <row r="108" spans="2:16" x14ac:dyDescent="0.25">
      <c r="B108" s="964" t="s">
        <v>923</v>
      </c>
      <c r="C108" s="965"/>
      <c r="D108" s="965"/>
      <c r="E108" s="965"/>
      <c r="F108" s="965"/>
      <c r="G108" s="965"/>
      <c r="H108" s="965"/>
      <c r="I108" s="965"/>
      <c r="J108" s="96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7" t="s">
        <v>687</v>
      </c>
      <c r="C109" s="1018"/>
      <c r="D109" s="1018"/>
      <c r="E109" s="1018"/>
      <c r="F109" s="1018"/>
      <c r="G109" s="1018"/>
      <c r="H109" s="1018"/>
      <c r="I109" s="1018"/>
      <c r="J109" s="1018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3" t="s">
        <v>234</v>
      </c>
      <c r="C110" s="1014"/>
      <c r="D110" s="1014"/>
      <c r="E110" s="1014"/>
      <c r="F110" s="1014"/>
      <c r="G110" s="1014"/>
      <c r="H110" s="1015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9"/>
      <c r="D111" s="1009"/>
      <c r="E111" s="1009"/>
      <c r="F111" s="1009"/>
      <c r="G111" s="1009"/>
      <c r="H111" s="1010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9"/>
      <c r="D112" s="1009"/>
      <c r="E112" s="1009"/>
      <c r="F112" s="1009"/>
      <c r="G112" s="1009"/>
      <c r="H112" s="1010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9"/>
      <c r="D113" s="1009"/>
      <c r="E113" s="1009"/>
      <c r="F113" s="1009"/>
      <c r="G113" s="1009"/>
      <c r="H113" s="1010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9"/>
      <c r="D114" s="1009"/>
      <c r="E114" s="1009"/>
      <c r="F114" s="1009"/>
      <c r="G114" s="1009"/>
      <c r="H114" s="1010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9"/>
      <c r="D115" s="1009"/>
      <c r="E115" s="1009"/>
      <c r="F115" s="1009"/>
      <c r="G115" s="1009"/>
      <c r="H115" s="1010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9"/>
      <c r="D116" s="1009"/>
      <c r="E116" s="1009"/>
      <c r="F116" s="1009"/>
      <c r="G116" s="1009"/>
      <c r="H116" s="1010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9"/>
      <c r="D117" s="1009"/>
      <c r="E117" s="1009"/>
      <c r="F117" s="1009"/>
      <c r="G117" s="1009"/>
      <c r="H117" s="1010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9"/>
      <c r="D118" s="1009"/>
      <c r="E118" s="1009"/>
      <c r="F118" s="1009"/>
      <c r="G118" s="1009"/>
      <c r="H118" s="1010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9"/>
      <c r="D119" s="1009"/>
      <c r="E119" s="1009"/>
      <c r="F119" s="1009"/>
      <c r="G119" s="1009"/>
      <c r="H119" s="1010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9"/>
      <c r="D120" s="1009"/>
      <c r="E120" s="1009"/>
      <c r="F120" s="1009"/>
      <c r="G120" s="1009"/>
      <c r="H120" s="1010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1" t="s">
        <v>926</v>
      </c>
      <c r="D121" s="1011"/>
      <c r="E121" s="1011"/>
      <c r="F121" s="1011"/>
      <c r="G121" s="1011"/>
      <c r="H121" s="1011"/>
      <c r="I121" s="1011"/>
      <c r="J121" s="1012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1" t="s">
        <v>916</v>
      </c>
      <c r="C122" s="962"/>
      <c r="D122" s="962"/>
      <c r="E122" s="962"/>
      <c r="F122" s="962"/>
      <c r="G122" s="962"/>
      <c r="H122" s="962"/>
      <c r="I122" s="962"/>
      <c r="J122" s="963"/>
      <c r="K122" s="493"/>
      <c r="L122" s="493"/>
      <c r="M122" s="493"/>
      <c r="N122" s="493"/>
      <c r="O122" s="493"/>
      <c r="P122" s="493"/>
    </row>
    <row r="123" spans="2:16" x14ac:dyDescent="0.25">
      <c r="B123" s="961" t="s">
        <v>917</v>
      </c>
      <c r="C123" s="962"/>
      <c r="D123" s="962"/>
      <c r="E123" s="962"/>
      <c r="F123" s="962"/>
      <c r="G123" s="962"/>
      <c r="H123" s="962"/>
      <c r="I123" s="962"/>
      <c r="J123" s="963"/>
      <c r="K123" s="494"/>
      <c r="L123" s="494"/>
      <c r="M123" s="494"/>
      <c r="N123" s="494"/>
      <c r="O123" s="494"/>
      <c r="P123" s="494"/>
    </row>
    <row r="124" spans="2:16" x14ac:dyDescent="0.25">
      <c r="B124" s="961" t="s">
        <v>918</v>
      </c>
      <c r="C124" s="962"/>
      <c r="D124" s="962"/>
      <c r="E124" s="962"/>
      <c r="F124" s="962"/>
      <c r="G124" s="962"/>
      <c r="H124" s="962"/>
      <c r="I124" s="962"/>
      <c r="J124" s="963"/>
      <c r="K124" s="495"/>
      <c r="L124" s="495"/>
      <c r="M124" s="495"/>
      <c r="N124" s="495"/>
      <c r="O124" s="495"/>
      <c r="P124" s="495"/>
    </row>
    <row r="125" spans="2:16" x14ac:dyDescent="0.25">
      <c r="B125" s="961" t="s">
        <v>919</v>
      </c>
      <c r="C125" s="962"/>
      <c r="D125" s="962"/>
      <c r="E125" s="962"/>
      <c r="F125" s="962"/>
      <c r="G125" s="962"/>
      <c r="H125" s="962"/>
      <c r="I125" s="962"/>
      <c r="J125" s="963"/>
      <c r="K125" s="495"/>
      <c r="L125" s="495"/>
      <c r="M125" s="495"/>
      <c r="N125" s="495"/>
      <c r="O125" s="495"/>
      <c r="P125" s="495"/>
    </row>
    <row r="126" spans="2:16" x14ac:dyDescent="0.25">
      <c r="B126" s="961" t="s">
        <v>920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x14ac:dyDescent="0.25">
      <c r="B127" s="961" t="s">
        <v>921</v>
      </c>
      <c r="C127" s="962"/>
      <c r="D127" s="962"/>
      <c r="E127" s="962"/>
      <c r="F127" s="962"/>
      <c r="G127" s="962"/>
      <c r="H127" s="962"/>
      <c r="I127" s="962"/>
      <c r="J127" s="963"/>
      <c r="K127" s="496"/>
      <c r="L127" s="496"/>
      <c r="M127" s="496"/>
      <c r="N127" s="496"/>
      <c r="O127" s="496"/>
      <c r="P127" s="496"/>
    </row>
    <row r="128" spans="2:16" x14ac:dyDescent="0.25">
      <c r="B128" s="961" t="s">
        <v>922</v>
      </c>
      <c r="C128" s="962"/>
      <c r="D128" s="962"/>
      <c r="E128" s="962"/>
      <c r="F128" s="962"/>
      <c r="G128" s="962"/>
      <c r="H128" s="962"/>
      <c r="I128" s="962"/>
      <c r="J128" s="963"/>
      <c r="K128" s="497"/>
      <c r="L128" s="497"/>
      <c r="M128" s="497"/>
      <c r="N128" s="497"/>
      <c r="O128" s="497"/>
      <c r="P128" s="497"/>
    </row>
    <row r="129" spans="2:16" x14ac:dyDescent="0.25">
      <c r="B129" s="964" t="s">
        <v>923</v>
      </c>
      <c r="C129" s="965"/>
      <c r="D129" s="965"/>
      <c r="E129" s="965"/>
      <c r="F129" s="965"/>
      <c r="G129" s="965"/>
      <c r="H129" s="965"/>
      <c r="I129" s="965"/>
      <c r="J129" s="96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7" t="s">
        <v>688</v>
      </c>
      <c r="C130" s="1018"/>
      <c r="D130" s="1018"/>
      <c r="E130" s="1018"/>
      <c r="F130" s="1018"/>
      <c r="G130" s="1018"/>
      <c r="H130" s="1018"/>
      <c r="I130" s="1018"/>
      <c r="J130" s="1018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3" t="s">
        <v>234</v>
      </c>
      <c r="C131" s="1014"/>
      <c r="D131" s="1014"/>
      <c r="E131" s="1014"/>
      <c r="F131" s="1014"/>
      <c r="G131" s="1014"/>
      <c r="H131" s="1015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9"/>
      <c r="D132" s="1009"/>
      <c r="E132" s="1009"/>
      <c r="F132" s="1009"/>
      <c r="G132" s="1009"/>
      <c r="H132" s="1010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9"/>
      <c r="D133" s="1009"/>
      <c r="E133" s="1009"/>
      <c r="F133" s="1009"/>
      <c r="G133" s="1009"/>
      <c r="H133" s="1010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9"/>
      <c r="D134" s="1009"/>
      <c r="E134" s="1009"/>
      <c r="F134" s="1009"/>
      <c r="G134" s="1009"/>
      <c r="H134" s="1010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9"/>
      <c r="D135" s="1009"/>
      <c r="E135" s="1009"/>
      <c r="F135" s="1009"/>
      <c r="G135" s="1009"/>
      <c r="H135" s="1010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9"/>
      <c r="D136" s="1009"/>
      <c r="E136" s="1009"/>
      <c r="F136" s="1009"/>
      <c r="G136" s="1009"/>
      <c r="H136" s="1010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9"/>
      <c r="D137" s="1009"/>
      <c r="E137" s="1009"/>
      <c r="F137" s="1009"/>
      <c r="G137" s="1009"/>
      <c r="H137" s="1010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9"/>
      <c r="D138" s="1009"/>
      <c r="E138" s="1009"/>
      <c r="F138" s="1009"/>
      <c r="G138" s="1009"/>
      <c r="H138" s="1010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9"/>
      <c r="D139" s="1009"/>
      <c r="E139" s="1009"/>
      <c r="F139" s="1009"/>
      <c r="G139" s="1009"/>
      <c r="H139" s="1010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9"/>
      <c r="D140" s="1009"/>
      <c r="E140" s="1009"/>
      <c r="F140" s="1009"/>
      <c r="G140" s="1009"/>
      <c r="H140" s="1010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9"/>
      <c r="D141" s="1009"/>
      <c r="E141" s="1009"/>
      <c r="F141" s="1009"/>
      <c r="G141" s="1009"/>
      <c r="H141" s="1010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1" t="s">
        <v>926</v>
      </c>
      <c r="D142" s="1011"/>
      <c r="E142" s="1011"/>
      <c r="F142" s="1011"/>
      <c r="G142" s="1011"/>
      <c r="H142" s="1011"/>
      <c r="I142" s="1011"/>
      <c r="J142" s="1012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1" t="s">
        <v>916</v>
      </c>
      <c r="C143" s="962"/>
      <c r="D143" s="962"/>
      <c r="E143" s="962"/>
      <c r="F143" s="962"/>
      <c r="G143" s="962"/>
      <c r="H143" s="962"/>
      <c r="I143" s="962"/>
      <c r="J143" s="963"/>
      <c r="K143" s="493"/>
      <c r="L143" s="493"/>
      <c r="M143" s="493"/>
      <c r="N143" s="493"/>
      <c r="O143" s="493"/>
      <c r="P143" s="493"/>
    </row>
    <row r="144" spans="2:16" x14ac:dyDescent="0.25">
      <c r="B144" s="961" t="s">
        <v>917</v>
      </c>
      <c r="C144" s="962"/>
      <c r="D144" s="962"/>
      <c r="E144" s="962"/>
      <c r="F144" s="962"/>
      <c r="G144" s="962"/>
      <c r="H144" s="962"/>
      <c r="I144" s="962"/>
      <c r="J144" s="963"/>
      <c r="K144" s="494"/>
      <c r="L144" s="494"/>
      <c r="M144" s="494"/>
      <c r="N144" s="494"/>
      <c r="O144" s="494"/>
      <c r="P144" s="494"/>
    </row>
    <row r="145" spans="2:16" x14ac:dyDescent="0.25">
      <c r="B145" s="961" t="s">
        <v>918</v>
      </c>
      <c r="C145" s="962"/>
      <c r="D145" s="962"/>
      <c r="E145" s="962"/>
      <c r="F145" s="962"/>
      <c r="G145" s="962"/>
      <c r="H145" s="962"/>
      <c r="I145" s="962"/>
      <c r="J145" s="963"/>
      <c r="K145" s="495"/>
      <c r="L145" s="495"/>
      <c r="M145" s="495"/>
      <c r="N145" s="495"/>
      <c r="O145" s="495"/>
      <c r="P145" s="495"/>
    </row>
    <row r="146" spans="2:16" x14ac:dyDescent="0.25">
      <c r="B146" s="961" t="s">
        <v>919</v>
      </c>
      <c r="C146" s="962"/>
      <c r="D146" s="962"/>
      <c r="E146" s="962"/>
      <c r="F146" s="962"/>
      <c r="G146" s="962"/>
      <c r="H146" s="962"/>
      <c r="I146" s="962"/>
      <c r="J146" s="963"/>
      <c r="K146" s="495"/>
      <c r="L146" s="495"/>
      <c r="M146" s="495"/>
      <c r="N146" s="495"/>
      <c r="O146" s="495"/>
      <c r="P146" s="495"/>
    </row>
    <row r="147" spans="2:16" x14ac:dyDescent="0.25">
      <c r="B147" s="961" t="s">
        <v>920</v>
      </c>
      <c r="C147" s="962"/>
      <c r="D147" s="962"/>
      <c r="E147" s="962"/>
      <c r="F147" s="962"/>
      <c r="G147" s="962"/>
      <c r="H147" s="962"/>
      <c r="I147" s="962"/>
      <c r="J147" s="963"/>
      <c r="K147" s="493"/>
      <c r="L147" s="493"/>
      <c r="M147" s="493"/>
      <c r="N147" s="493"/>
      <c r="O147" s="493"/>
      <c r="P147" s="493"/>
    </row>
    <row r="148" spans="2:16" x14ac:dyDescent="0.25">
      <c r="B148" s="961" t="s">
        <v>921</v>
      </c>
      <c r="C148" s="962"/>
      <c r="D148" s="962"/>
      <c r="E148" s="962"/>
      <c r="F148" s="962"/>
      <c r="G148" s="962"/>
      <c r="H148" s="962"/>
      <c r="I148" s="962"/>
      <c r="J148" s="963"/>
      <c r="K148" s="496"/>
      <c r="L148" s="496"/>
      <c r="M148" s="496"/>
      <c r="N148" s="496"/>
      <c r="O148" s="496"/>
      <c r="P148" s="496"/>
    </row>
    <row r="149" spans="2:16" x14ac:dyDescent="0.25">
      <c r="B149" s="961" t="s">
        <v>922</v>
      </c>
      <c r="C149" s="962"/>
      <c r="D149" s="962"/>
      <c r="E149" s="962"/>
      <c r="F149" s="962"/>
      <c r="G149" s="962"/>
      <c r="H149" s="962"/>
      <c r="I149" s="962"/>
      <c r="J149" s="963"/>
      <c r="K149" s="497"/>
      <c r="L149" s="497"/>
      <c r="M149" s="497"/>
      <c r="N149" s="497"/>
      <c r="O149" s="497"/>
      <c r="P149" s="497"/>
    </row>
    <row r="150" spans="2:16" x14ac:dyDescent="0.25">
      <c r="B150" s="964" t="s">
        <v>923</v>
      </c>
      <c r="C150" s="965"/>
      <c r="D150" s="965"/>
      <c r="E150" s="965"/>
      <c r="F150" s="965"/>
      <c r="G150" s="965"/>
      <c r="H150" s="965"/>
      <c r="I150" s="965"/>
      <c r="J150" s="96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8:J18"/>
    <mergeCell ref="B19:J19"/>
    <mergeCell ref="B20:J20"/>
    <mergeCell ref="B21:J21"/>
    <mergeCell ref="B22:J2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C32:H32"/>
    <mergeCell ref="B38:J38"/>
    <mergeCell ref="B39:J39"/>
    <mergeCell ref="B40:J40"/>
    <mergeCell ref="B41:J41"/>
    <mergeCell ref="B42:J42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07:J107"/>
    <mergeCell ref="B108:J108"/>
    <mergeCell ref="C121:J121"/>
    <mergeCell ref="B2:J2"/>
    <mergeCell ref="B3:J3"/>
    <mergeCell ref="B4:J4"/>
    <mergeCell ref="B25:J25"/>
    <mergeCell ref="B46:J46"/>
    <mergeCell ref="C99:H99"/>
    <mergeCell ref="C33:H33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05:J105"/>
    <mergeCell ref="B106:J106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138:H138"/>
    <mergeCell ref="B130:J130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C93:H93"/>
    <mergeCell ref="C94:H94"/>
    <mergeCell ref="C95:H95"/>
    <mergeCell ref="C96:H96"/>
    <mergeCell ref="C97:H97"/>
    <mergeCell ref="C98:H9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5ACD-29AB-4298-97BB-73DABC918E28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2" t="s">
        <v>930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</row>
    <row r="3" spans="2:14" x14ac:dyDescent="0.25">
      <c r="B3" s="1035" t="s">
        <v>800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</row>
    <row r="4" spans="2:14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</row>
    <row r="5" spans="2:14" x14ac:dyDescent="0.25">
      <c r="B5" s="1017" t="s">
        <v>678</v>
      </c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9"/>
    </row>
    <row r="6" spans="2:14" x14ac:dyDescent="0.25">
      <c r="B6" s="1013" t="s">
        <v>234</v>
      </c>
      <c r="C6" s="1014"/>
      <c r="D6" s="1014"/>
      <c r="E6" s="1014"/>
      <c r="F6" s="1014"/>
      <c r="G6" s="1014"/>
      <c r="H6" s="1015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29" t="str">
        <f>IF(ISBLANK('Descarte (ORÇ)'!C6)," ",'Descarte (ORÇ)'!C6)</f>
        <v xml:space="preserve"> </v>
      </c>
      <c r="D7" s="1030"/>
      <c r="E7" s="1030"/>
      <c r="F7" s="1030"/>
      <c r="G7" s="1030"/>
      <c r="H7" s="1031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29" t="str">
        <f>IF(ISBLANK('Descarte (ORÇ)'!C7)," ",'Descarte (ORÇ)'!C7)</f>
        <v xml:space="preserve"> </v>
      </c>
      <c r="D8" s="1030"/>
      <c r="E8" s="1030"/>
      <c r="F8" s="1030"/>
      <c r="G8" s="1030"/>
      <c r="H8" s="1031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29" t="str">
        <f>IF(ISBLANK('Descarte (ORÇ)'!C8)," ",'Descarte (ORÇ)'!C8)</f>
        <v xml:space="preserve"> </v>
      </c>
      <c r="D9" s="1030"/>
      <c r="E9" s="1030"/>
      <c r="F9" s="1030"/>
      <c r="G9" s="1030"/>
      <c r="H9" s="1031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29" t="str">
        <f>IF(ISBLANK('Descarte (ORÇ)'!C9)," ",'Descarte (ORÇ)'!C9)</f>
        <v xml:space="preserve"> </v>
      </c>
      <c r="D10" s="1030"/>
      <c r="E10" s="1030"/>
      <c r="F10" s="1030"/>
      <c r="G10" s="1030"/>
      <c r="H10" s="1031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29" t="str">
        <f>IF(ISBLANK('Descarte (ORÇ)'!C10)," ",'Descarte (ORÇ)'!C10)</f>
        <v xml:space="preserve"> </v>
      </c>
      <c r="D11" s="1030"/>
      <c r="E11" s="1030"/>
      <c r="F11" s="1030"/>
      <c r="G11" s="1030"/>
      <c r="H11" s="1031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29" t="str">
        <f>IF(ISBLANK('Descarte (ORÇ)'!C11)," ",'Descarte (ORÇ)'!C11)</f>
        <v xml:space="preserve"> </v>
      </c>
      <c r="D12" s="1030"/>
      <c r="E12" s="1030"/>
      <c r="F12" s="1030"/>
      <c r="G12" s="1030"/>
      <c r="H12" s="1031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29" t="str">
        <f>IF(ISBLANK('Descarte (ORÇ)'!C12)," ",'Descarte (ORÇ)'!C12)</f>
        <v xml:space="preserve"> </v>
      </c>
      <c r="D13" s="1030"/>
      <c r="E13" s="1030"/>
      <c r="F13" s="1030"/>
      <c r="G13" s="1030"/>
      <c r="H13" s="1031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29" t="str">
        <f>IF(ISBLANK('Descarte (ORÇ)'!C13)," ",'Descarte (ORÇ)'!C13)</f>
        <v xml:space="preserve"> </v>
      </c>
      <c r="D14" s="1030"/>
      <c r="E14" s="1030"/>
      <c r="F14" s="1030"/>
      <c r="G14" s="1030"/>
      <c r="H14" s="1031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29" t="str">
        <f>IF(ISBLANK('Descarte (ORÇ)'!C14)," ",'Descarte (ORÇ)'!C14)</f>
        <v xml:space="preserve"> </v>
      </c>
      <c r="D15" s="1030"/>
      <c r="E15" s="1030"/>
      <c r="F15" s="1030"/>
      <c r="G15" s="1030"/>
      <c r="H15" s="1031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29" t="str">
        <f>IF(ISBLANK('Descarte (ORÇ)'!C15)," ",'Descarte (ORÇ)'!C15)</f>
        <v xml:space="preserve"> </v>
      </c>
      <c r="D16" s="1030"/>
      <c r="E16" s="1030"/>
      <c r="F16" s="1030"/>
      <c r="G16" s="1030"/>
      <c r="H16" s="1031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2" t="s">
        <v>260</v>
      </c>
      <c r="D17" s="1032"/>
      <c r="E17" s="1032"/>
      <c r="F17" s="1032"/>
      <c r="G17" s="1032"/>
      <c r="H17" s="1032"/>
      <c r="I17" s="1032"/>
      <c r="J17" s="1033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7" t="s">
        <v>680</v>
      </c>
      <c r="C18" s="1018"/>
      <c r="D18" s="1018"/>
      <c r="E18" s="1018"/>
      <c r="F18" s="1018"/>
      <c r="G18" s="1018"/>
      <c r="H18" s="1018"/>
      <c r="I18" s="1018"/>
      <c r="J18" s="1018"/>
      <c r="K18" s="1018"/>
      <c r="L18" s="1018"/>
      <c r="M18" s="1018"/>
      <c r="N18" s="1019"/>
    </row>
    <row r="19" spans="2:14" x14ac:dyDescent="0.25">
      <c r="B19" s="1013" t="s">
        <v>234</v>
      </c>
      <c r="C19" s="1014"/>
      <c r="D19" s="1014"/>
      <c r="E19" s="1014"/>
      <c r="F19" s="1014"/>
      <c r="G19" s="1014"/>
      <c r="H19" s="1015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29" t="str">
        <f>IF(ISBLANK('Descarte (ORÇ)'!C27)," ",'Descarte (ORÇ)'!C27)</f>
        <v xml:space="preserve"> </v>
      </c>
      <c r="D20" s="1030"/>
      <c r="E20" s="1030"/>
      <c r="F20" s="1030"/>
      <c r="G20" s="1030"/>
      <c r="H20" s="1031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29" t="str">
        <f>IF(ISBLANK('Descarte (ORÇ)'!C28)," ",'Descarte (ORÇ)'!C28)</f>
        <v xml:space="preserve"> </v>
      </c>
      <c r="D21" s="1030"/>
      <c r="E21" s="1030"/>
      <c r="F21" s="1030"/>
      <c r="G21" s="1030"/>
      <c r="H21" s="1031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29" t="str">
        <f>IF(ISBLANK('Descarte (ORÇ)'!C29)," ",'Descarte (ORÇ)'!C29)</f>
        <v xml:space="preserve"> </v>
      </c>
      <c r="D22" s="1030"/>
      <c r="E22" s="1030"/>
      <c r="F22" s="1030"/>
      <c r="G22" s="1030"/>
      <c r="H22" s="1031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29" t="str">
        <f>IF(ISBLANK('Descarte (ORÇ)'!C30)," ",'Descarte (ORÇ)'!C30)</f>
        <v xml:space="preserve"> </v>
      </c>
      <c r="D23" s="1030"/>
      <c r="E23" s="1030"/>
      <c r="F23" s="1030"/>
      <c r="G23" s="1030"/>
      <c r="H23" s="1031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29" t="str">
        <f>IF(ISBLANK('Descarte (ORÇ)'!C31)," ",'Descarte (ORÇ)'!C31)</f>
        <v xml:space="preserve"> </v>
      </c>
      <c r="D24" s="1030"/>
      <c r="E24" s="1030"/>
      <c r="F24" s="1030"/>
      <c r="G24" s="1030"/>
      <c r="H24" s="1031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29" t="str">
        <f>IF(ISBLANK('Descarte (ORÇ)'!C32)," ",'Descarte (ORÇ)'!C32)</f>
        <v xml:space="preserve"> </v>
      </c>
      <c r="D25" s="1030"/>
      <c r="E25" s="1030"/>
      <c r="F25" s="1030"/>
      <c r="G25" s="1030"/>
      <c r="H25" s="1031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29" t="str">
        <f>IF(ISBLANK('Descarte (ORÇ)'!C33)," ",'Descarte (ORÇ)'!C33)</f>
        <v xml:space="preserve"> </v>
      </c>
      <c r="D26" s="1030"/>
      <c r="E26" s="1030"/>
      <c r="F26" s="1030"/>
      <c r="G26" s="1030"/>
      <c r="H26" s="1031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29" t="str">
        <f>IF(ISBLANK('Descarte (ORÇ)'!C34)," ",'Descarte (ORÇ)'!C34)</f>
        <v xml:space="preserve"> </v>
      </c>
      <c r="D27" s="1030"/>
      <c r="E27" s="1030"/>
      <c r="F27" s="1030"/>
      <c r="G27" s="1030"/>
      <c r="H27" s="1031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29" t="str">
        <f>IF(ISBLANK('Descarte (ORÇ)'!C35)," ",'Descarte (ORÇ)'!C35)</f>
        <v xml:space="preserve"> </v>
      </c>
      <c r="D28" s="1030"/>
      <c r="E28" s="1030"/>
      <c r="F28" s="1030"/>
      <c r="G28" s="1030"/>
      <c r="H28" s="1031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29" t="str">
        <f>IF(ISBLANK('Descarte (ORÇ)'!C36)," ",'Descarte (ORÇ)'!C36)</f>
        <v xml:space="preserve"> </v>
      </c>
      <c r="D29" s="1030"/>
      <c r="E29" s="1030"/>
      <c r="F29" s="1030"/>
      <c r="G29" s="1030"/>
      <c r="H29" s="1031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2" t="s">
        <v>261</v>
      </c>
      <c r="D30" s="1032"/>
      <c r="E30" s="1032"/>
      <c r="F30" s="1032"/>
      <c r="G30" s="1032"/>
      <c r="H30" s="1032"/>
      <c r="I30" s="1032"/>
      <c r="J30" s="1033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7" t="s">
        <v>681</v>
      </c>
      <c r="C31" s="1018"/>
      <c r="D31" s="1018"/>
      <c r="E31" s="1018"/>
      <c r="F31" s="1018"/>
      <c r="G31" s="1018"/>
      <c r="H31" s="1018"/>
      <c r="I31" s="1018"/>
      <c r="J31" s="1018"/>
      <c r="K31" s="1018"/>
      <c r="L31" s="1018"/>
      <c r="M31" s="1018"/>
      <c r="N31" s="1019"/>
    </row>
    <row r="32" spans="2:14" x14ac:dyDescent="0.25">
      <c r="B32" s="1013" t="s">
        <v>234</v>
      </c>
      <c r="C32" s="1014"/>
      <c r="D32" s="1014"/>
      <c r="E32" s="1014"/>
      <c r="F32" s="1014"/>
      <c r="G32" s="1014"/>
      <c r="H32" s="1015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29" t="str">
        <f>IF(ISBLANK('Descarte (ORÇ)'!C48)," ",'Descarte (ORÇ)'!C48)</f>
        <v xml:space="preserve"> </v>
      </c>
      <c r="D33" s="1030"/>
      <c r="E33" s="1030"/>
      <c r="F33" s="1030"/>
      <c r="G33" s="1030"/>
      <c r="H33" s="1031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29" t="str">
        <f>IF(ISBLANK('Descarte (ORÇ)'!C49)," ",'Descarte (ORÇ)'!C49)</f>
        <v xml:space="preserve"> </v>
      </c>
      <c r="D34" s="1030"/>
      <c r="E34" s="1030"/>
      <c r="F34" s="1030"/>
      <c r="G34" s="1030"/>
      <c r="H34" s="1031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29" t="str">
        <f>IF(ISBLANK('Descarte (ORÇ)'!C50)," ",'Descarte (ORÇ)'!C50)</f>
        <v xml:space="preserve"> </v>
      </c>
      <c r="D35" s="1030"/>
      <c r="E35" s="1030"/>
      <c r="F35" s="1030"/>
      <c r="G35" s="1030"/>
      <c r="H35" s="1031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29" t="str">
        <f>IF(ISBLANK('Descarte (ORÇ)'!C51)," ",'Descarte (ORÇ)'!C51)</f>
        <v xml:space="preserve"> </v>
      </c>
      <c r="D36" s="1030"/>
      <c r="E36" s="1030"/>
      <c r="F36" s="1030"/>
      <c r="G36" s="1030"/>
      <c r="H36" s="1031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29" t="str">
        <f>IF(ISBLANK('Descarte (ORÇ)'!C52)," ",'Descarte (ORÇ)'!C52)</f>
        <v xml:space="preserve"> </v>
      </c>
      <c r="D37" s="1030"/>
      <c r="E37" s="1030"/>
      <c r="F37" s="1030"/>
      <c r="G37" s="1030"/>
      <c r="H37" s="1031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29" t="str">
        <f>IF(ISBLANK('Descarte (ORÇ)'!C53)," ",'Descarte (ORÇ)'!C53)</f>
        <v xml:space="preserve"> </v>
      </c>
      <c r="D38" s="1030"/>
      <c r="E38" s="1030"/>
      <c r="F38" s="1030"/>
      <c r="G38" s="1030"/>
      <c r="H38" s="1031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29" t="str">
        <f>IF(ISBLANK('Descarte (ORÇ)'!C54)," ",'Descarte (ORÇ)'!C54)</f>
        <v xml:space="preserve"> </v>
      </c>
      <c r="D39" s="1030"/>
      <c r="E39" s="1030"/>
      <c r="F39" s="1030"/>
      <c r="G39" s="1030"/>
      <c r="H39" s="1031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29" t="str">
        <f>IF(ISBLANK('Descarte (ORÇ)'!C55)," ",'Descarte (ORÇ)'!C55)</f>
        <v xml:space="preserve"> </v>
      </c>
      <c r="D40" s="1030"/>
      <c r="E40" s="1030"/>
      <c r="F40" s="1030"/>
      <c r="G40" s="1030"/>
      <c r="H40" s="1031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29" t="str">
        <f>IF(ISBLANK('Descarte (ORÇ)'!C56)," ",'Descarte (ORÇ)'!C56)</f>
        <v xml:space="preserve"> </v>
      </c>
      <c r="D41" s="1030"/>
      <c r="E41" s="1030"/>
      <c r="F41" s="1030"/>
      <c r="G41" s="1030"/>
      <c r="H41" s="1031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29" t="str">
        <f>IF(ISBLANK('Descarte (ORÇ)'!C57)," ",'Descarte (ORÇ)'!C57)</f>
        <v xml:space="preserve"> </v>
      </c>
      <c r="D42" s="1030"/>
      <c r="E42" s="1030"/>
      <c r="F42" s="1030"/>
      <c r="G42" s="1030"/>
      <c r="H42" s="1031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2" t="s">
        <v>689</v>
      </c>
      <c r="D43" s="1032"/>
      <c r="E43" s="1032"/>
      <c r="F43" s="1032"/>
      <c r="G43" s="1032"/>
      <c r="H43" s="1032"/>
      <c r="I43" s="1032"/>
      <c r="J43" s="1033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7" t="s">
        <v>682</v>
      </c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9"/>
    </row>
    <row r="45" spans="2:14" x14ac:dyDescent="0.25">
      <c r="B45" s="1013" t="s">
        <v>234</v>
      </c>
      <c r="C45" s="1014"/>
      <c r="D45" s="1014"/>
      <c r="E45" s="1014"/>
      <c r="F45" s="1014"/>
      <c r="G45" s="1014"/>
      <c r="H45" s="1015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29" t="str">
        <f>IF(ISBLANK('Descarte (ORÇ)'!C69)," ",'Descarte (ORÇ)'!C69)</f>
        <v xml:space="preserve"> </v>
      </c>
      <c r="D46" s="1030"/>
      <c r="E46" s="1030"/>
      <c r="F46" s="1030"/>
      <c r="G46" s="1030"/>
      <c r="H46" s="1031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29" t="str">
        <f>IF(ISBLANK('Descarte (ORÇ)'!C70)," ",'Descarte (ORÇ)'!C70)</f>
        <v xml:space="preserve"> </v>
      </c>
      <c r="D47" s="1030"/>
      <c r="E47" s="1030"/>
      <c r="F47" s="1030"/>
      <c r="G47" s="1030"/>
      <c r="H47" s="1031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29" t="str">
        <f>IF(ISBLANK('Descarte (ORÇ)'!C71)," ",'Descarte (ORÇ)'!C71)</f>
        <v xml:space="preserve"> </v>
      </c>
      <c r="D48" s="1030"/>
      <c r="E48" s="1030"/>
      <c r="F48" s="1030"/>
      <c r="G48" s="1030"/>
      <c r="H48" s="1031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29" t="str">
        <f>IF(ISBLANK('Descarte (ORÇ)'!C72)," ",'Descarte (ORÇ)'!C72)</f>
        <v xml:space="preserve"> </v>
      </c>
      <c r="D49" s="1030"/>
      <c r="E49" s="1030"/>
      <c r="F49" s="1030"/>
      <c r="G49" s="1030"/>
      <c r="H49" s="1031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29" t="str">
        <f>IF(ISBLANK('Descarte (ORÇ)'!C73)," ",'Descarte (ORÇ)'!C73)</f>
        <v xml:space="preserve"> </v>
      </c>
      <c r="D50" s="1030"/>
      <c r="E50" s="1030"/>
      <c r="F50" s="1030"/>
      <c r="G50" s="1030"/>
      <c r="H50" s="1031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29" t="str">
        <f>IF(ISBLANK('Descarte (ORÇ)'!C74)," ",'Descarte (ORÇ)'!C74)</f>
        <v xml:space="preserve"> </v>
      </c>
      <c r="D51" s="1030"/>
      <c r="E51" s="1030"/>
      <c r="F51" s="1030"/>
      <c r="G51" s="1030"/>
      <c r="H51" s="1031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29" t="str">
        <f>IF(ISBLANK('Descarte (ORÇ)'!C75)," ",'Descarte (ORÇ)'!C75)</f>
        <v xml:space="preserve"> </v>
      </c>
      <c r="D52" s="1030"/>
      <c r="E52" s="1030"/>
      <c r="F52" s="1030"/>
      <c r="G52" s="1030"/>
      <c r="H52" s="1031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29" t="str">
        <f>IF(ISBLANK('Descarte (ORÇ)'!C76)," ",'Descarte (ORÇ)'!C76)</f>
        <v xml:space="preserve"> </v>
      </c>
      <c r="D53" s="1030"/>
      <c r="E53" s="1030"/>
      <c r="F53" s="1030"/>
      <c r="G53" s="1030"/>
      <c r="H53" s="1031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29" t="str">
        <f>IF(ISBLANK('Descarte (ORÇ)'!C77)," ",'Descarte (ORÇ)'!C77)</f>
        <v xml:space="preserve"> </v>
      </c>
      <c r="D54" s="1030"/>
      <c r="E54" s="1030"/>
      <c r="F54" s="1030"/>
      <c r="G54" s="1030"/>
      <c r="H54" s="1031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29" t="str">
        <f>IF(ISBLANK('Descarte (ORÇ)'!C78)," ",'Descarte (ORÇ)'!C78)</f>
        <v xml:space="preserve"> </v>
      </c>
      <c r="D55" s="1030"/>
      <c r="E55" s="1030"/>
      <c r="F55" s="1030"/>
      <c r="G55" s="1030"/>
      <c r="H55" s="1031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2" t="s">
        <v>262</v>
      </c>
      <c r="D56" s="1032"/>
      <c r="E56" s="1032"/>
      <c r="F56" s="1032"/>
      <c r="G56" s="1032"/>
      <c r="H56" s="1032"/>
      <c r="I56" s="1032"/>
      <c r="J56" s="1033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7" t="s">
        <v>683</v>
      </c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9"/>
    </row>
    <row r="58" spans="2:14" x14ac:dyDescent="0.25">
      <c r="B58" s="1013" t="s">
        <v>234</v>
      </c>
      <c r="C58" s="1014"/>
      <c r="D58" s="1014"/>
      <c r="E58" s="1014"/>
      <c r="F58" s="1014"/>
      <c r="G58" s="1014"/>
      <c r="H58" s="1015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29" t="str">
        <f>IF(ISBLANK('Descarte (ORÇ)'!C90)," ",'Descarte (ORÇ)'!C90)</f>
        <v xml:space="preserve"> </v>
      </c>
      <c r="D59" s="1030"/>
      <c r="E59" s="1030"/>
      <c r="F59" s="1030"/>
      <c r="G59" s="1030"/>
      <c r="H59" s="1031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29" t="str">
        <f>IF(ISBLANK('Descarte (ORÇ)'!C91)," ",'Descarte (ORÇ)'!C91)</f>
        <v xml:space="preserve"> </v>
      </c>
      <c r="D60" s="1030"/>
      <c r="E60" s="1030"/>
      <c r="F60" s="1030"/>
      <c r="G60" s="1030"/>
      <c r="H60" s="1031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29" t="str">
        <f>IF(ISBLANK('Descarte (ORÇ)'!C92)," ",'Descarte (ORÇ)'!C92)</f>
        <v xml:space="preserve"> </v>
      </c>
      <c r="D61" s="1030"/>
      <c r="E61" s="1030"/>
      <c r="F61" s="1030"/>
      <c r="G61" s="1030"/>
      <c r="H61" s="1031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29" t="str">
        <f>IF(ISBLANK('Descarte (ORÇ)'!C93)," ",'Descarte (ORÇ)'!C93)</f>
        <v xml:space="preserve"> </v>
      </c>
      <c r="D62" s="1030"/>
      <c r="E62" s="1030"/>
      <c r="F62" s="1030"/>
      <c r="G62" s="1030"/>
      <c r="H62" s="1031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29" t="str">
        <f>IF(ISBLANK('Descarte (ORÇ)'!C94)," ",'Descarte (ORÇ)'!C94)</f>
        <v xml:space="preserve"> </v>
      </c>
      <c r="D63" s="1030"/>
      <c r="E63" s="1030"/>
      <c r="F63" s="1030"/>
      <c r="G63" s="1030"/>
      <c r="H63" s="1031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29" t="str">
        <f>IF(ISBLANK('Descarte (ORÇ)'!C95)," ",'Descarte (ORÇ)'!C95)</f>
        <v xml:space="preserve"> </v>
      </c>
      <c r="D64" s="1030"/>
      <c r="E64" s="1030"/>
      <c r="F64" s="1030"/>
      <c r="G64" s="1030"/>
      <c r="H64" s="1031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29" t="str">
        <f>IF(ISBLANK('Descarte (ORÇ)'!C96)," ",'Descarte (ORÇ)'!C96)</f>
        <v xml:space="preserve"> </v>
      </c>
      <c r="D65" s="1030"/>
      <c r="E65" s="1030"/>
      <c r="F65" s="1030"/>
      <c r="G65" s="1030"/>
      <c r="H65" s="1031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29" t="str">
        <f>IF(ISBLANK('Descarte (ORÇ)'!C97)," ",'Descarte (ORÇ)'!C97)</f>
        <v xml:space="preserve"> </v>
      </c>
      <c r="D66" s="1030"/>
      <c r="E66" s="1030"/>
      <c r="F66" s="1030"/>
      <c r="G66" s="1030"/>
      <c r="H66" s="1031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29" t="str">
        <f>IF(ISBLANK('Descarte (ORÇ)'!C98)," ",'Descarte (ORÇ)'!C98)</f>
        <v xml:space="preserve"> </v>
      </c>
      <c r="D67" s="1030"/>
      <c r="E67" s="1030"/>
      <c r="F67" s="1030"/>
      <c r="G67" s="1030"/>
      <c r="H67" s="1031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29" t="str">
        <f>IF(ISBLANK('Descarte (ORÇ)'!C99)," ",'Descarte (ORÇ)'!C99)</f>
        <v xml:space="preserve"> </v>
      </c>
      <c r="D68" s="1030"/>
      <c r="E68" s="1030"/>
      <c r="F68" s="1030"/>
      <c r="G68" s="1030"/>
      <c r="H68" s="1031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2" t="s">
        <v>263</v>
      </c>
      <c r="D69" s="1032"/>
      <c r="E69" s="1032"/>
      <c r="F69" s="1032"/>
      <c r="G69" s="1032"/>
      <c r="H69" s="1032"/>
      <c r="I69" s="1032"/>
      <c r="J69" s="1033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7" t="s">
        <v>687</v>
      </c>
      <c r="C70" s="1018"/>
      <c r="D70" s="1018"/>
      <c r="E70" s="1018"/>
      <c r="F70" s="1018"/>
      <c r="G70" s="1018"/>
      <c r="H70" s="1018"/>
      <c r="I70" s="1018"/>
      <c r="J70" s="1018"/>
      <c r="K70" s="1018"/>
      <c r="L70" s="1018"/>
      <c r="M70" s="1018"/>
      <c r="N70" s="1019"/>
    </row>
    <row r="71" spans="2:14" x14ac:dyDescent="0.25">
      <c r="B71" s="1013" t="s">
        <v>234</v>
      </c>
      <c r="C71" s="1014"/>
      <c r="D71" s="1014"/>
      <c r="E71" s="1014"/>
      <c r="F71" s="1014"/>
      <c r="G71" s="1014"/>
      <c r="H71" s="1015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29" t="str">
        <f>IF(ISBLANK('Descarte (ORÇ)'!C111)," ",'Descarte (ORÇ)'!C111)</f>
        <v xml:space="preserve"> </v>
      </c>
      <c r="D72" s="1030"/>
      <c r="E72" s="1030"/>
      <c r="F72" s="1030"/>
      <c r="G72" s="1030"/>
      <c r="H72" s="1031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29" t="str">
        <f>IF(ISBLANK('Descarte (ORÇ)'!C112)," ",'Descarte (ORÇ)'!C112)</f>
        <v xml:space="preserve"> </v>
      </c>
      <c r="D73" s="1030"/>
      <c r="E73" s="1030"/>
      <c r="F73" s="1030"/>
      <c r="G73" s="1030"/>
      <c r="H73" s="1031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29" t="str">
        <f>IF(ISBLANK('Descarte (ORÇ)'!C113)," ",'Descarte (ORÇ)'!C113)</f>
        <v xml:space="preserve"> </v>
      </c>
      <c r="D74" s="1030"/>
      <c r="E74" s="1030"/>
      <c r="F74" s="1030"/>
      <c r="G74" s="1030"/>
      <c r="H74" s="1031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29" t="str">
        <f>IF(ISBLANK('Descarte (ORÇ)'!C114)," ",'Descarte (ORÇ)'!C114)</f>
        <v xml:space="preserve"> </v>
      </c>
      <c r="D75" s="1030"/>
      <c r="E75" s="1030"/>
      <c r="F75" s="1030"/>
      <c r="G75" s="1030"/>
      <c r="H75" s="1031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29" t="str">
        <f>IF(ISBLANK('Descarte (ORÇ)'!C115)," ",'Descarte (ORÇ)'!C115)</f>
        <v xml:space="preserve"> </v>
      </c>
      <c r="D76" s="1030"/>
      <c r="E76" s="1030"/>
      <c r="F76" s="1030"/>
      <c r="G76" s="1030"/>
      <c r="H76" s="1031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29" t="str">
        <f>IF(ISBLANK('Descarte (ORÇ)'!C116)," ",'Descarte (ORÇ)'!C116)</f>
        <v xml:space="preserve"> </v>
      </c>
      <c r="D77" s="1030"/>
      <c r="E77" s="1030"/>
      <c r="F77" s="1030"/>
      <c r="G77" s="1030"/>
      <c r="H77" s="1031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29" t="str">
        <f>IF(ISBLANK('Descarte (ORÇ)'!C117)," ",'Descarte (ORÇ)'!C117)</f>
        <v xml:space="preserve"> </v>
      </c>
      <c r="D78" s="1030"/>
      <c r="E78" s="1030"/>
      <c r="F78" s="1030"/>
      <c r="G78" s="1030"/>
      <c r="H78" s="1031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29" t="str">
        <f>IF(ISBLANK('Descarte (ORÇ)'!C118)," ",'Descarte (ORÇ)'!C118)</f>
        <v xml:space="preserve"> </v>
      </c>
      <c r="D79" s="1030"/>
      <c r="E79" s="1030"/>
      <c r="F79" s="1030"/>
      <c r="G79" s="1030"/>
      <c r="H79" s="1031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29" t="str">
        <f>IF(ISBLANK('Descarte (ORÇ)'!C119)," ",'Descarte (ORÇ)'!C119)</f>
        <v xml:space="preserve"> </v>
      </c>
      <c r="D80" s="1030"/>
      <c r="E80" s="1030"/>
      <c r="F80" s="1030"/>
      <c r="G80" s="1030"/>
      <c r="H80" s="1031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29" t="str">
        <f>IF(ISBLANK('Descarte (ORÇ)'!C120)," ",'Descarte (ORÇ)'!C120)</f>
        <v xml:space="preserve"> </v>
      </c>
      <c r="D81" s="1030"/>
      <c r="E81" s="1030"/>
      <c r="F81" s="1030"/>
      <c r="G81" s="1030"/>
      <c r="H81" s="1031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2" t="s">
        <v>264</v>
      </c>
      <c r="D82" s="1032"/>
      <c r="E82" s="1032"/>
      <c r="F82" s="1032"/>
      <c r="G82" s="1032"/>
      <c r="H82" s="1032"/>
      <c r="I82" s="1032"/>
      <c r="J82" s="1033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7" t="s">
        <v>688</v>
      </c>
      <c r="C83" s="1018"/>
      <c r="D83" s="1018"/>
      <c r="E83" s="1018"/>
      <c r="F83" s="1018"/>
      <c r="G83" s="1018"/>
      <c r="H83" s="1018"/>
      <c r="I83" s="1018"/>
      <c r="J83" s="1018"/>
      <c r="K83" s="1018"/>
      <c r="L83" s="1018"/>
      <c r="M83" s="1018"/>
      <c r="N83" s="1019"/>
    </row>
    <row r="84" spans="2:14" x14ac:dyDescent="0.25">
      <c r="B84" s="1013" t="s">
        <v>234</v>
      </c>
      <c r="C84" s="1014"/>
      <c r="D84" s="1014"/>
      <c r="E84" s="1014"/>
      <c r="F84" s="1014"/>
      <c r="G84" s="1014"/>
      <c r="H84" s="1015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29" t="str">
        <f>IF(ISBLANK('Descarte (ORÇ)'!C132)," ",'Descarte (ORÇ)'!C132)</f>
        <v xml:space="preserve"> </v>
      </c>
      <c r="D85" s="1030"/>
      <c r="E85" s="1030"/>
      <c r="F85" s="1030"/>
      <c r="G85" s="1030"/>
      <c r="H85" s="1031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29" t="str">
        <f>IF(ISBLANK('Descarte (ORÇ)'!C133)," ",'Descarte (ORÇ)'!C133)</f>
        <v xml:space="preserve"> </v>
      </c>
      <c r="D86" s="1030"/>
      <c r="E86" s="1030"/>
      <c r="F86" s="1030"/>
      <c r="G86" s="1030"/>
      <c r="H86" s="1031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29" t="str">
        <f>IF(ISBLANK('Descarte (ORÇ)'!C134)," ",'Descarte (ORÇ)'!C134)</f>
        <v xml:space="preserve"> </v>
      </c>
      <c r="D87" s="1030"/>
      <c r="E87" s="1030"/>
      <c r="F87" s="1030"/>
      <c r="G87" s="1030"/>
      <c r="H87" s="1031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29" t="str">
        <f>IF(ISBLANK('Descarte (ORÇ)'!C135)," ",'Descarte (ORÇ)'!C135)</f>
        <v xml:space="preserve"> </v>
      </c>
      <c r="D88" s="1030"/>
      <c r="E88" s="1030"/>
      <c r="F88" s="1030"/>
      <c r="G88" s="1030"/>
      <c r="H88" s="1031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29" t="str">
        <f>IF(ISBLANK('Descarte (ORÇ)'!C136)," ",'Descarte (ORÇ)'!C136)</f>
        <v xml:space="preserve"> </v>
      </c>
      <c r="D89" s="1030"/>
      <c r="E89" s="1030"/>
      <c r="F89" s="1030"/>
      <c r="G89" s="1030"/>
      <c r="H89" s="1031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29" t="str">
        <f>IF(ISBLANK('Descarte (ORÇ)'!C137)," ",'Descarte (ORÇ)'!C137)</f>
        <v xml:space="preserve"> </v>
      </c>
      <c r="D90" s="1030"/>
      <c r="E90" s="1030"/>
      <c r="F90" s="1030"/>
      <c r="G90" s="1030"/>
      <c r="H90" s="1031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29" t="str">
        <f>IF(ISBLANK('Descarte (ORÇ)'!C138)," ",'Descarte (ORÇ)'!C138)</f>
        <v xml:space="preserve"> </v>
      </c>
      <c r="D91" s="1030"/>
      <c r="E91" s="1030"/>
      <c r="F91" s="1030"/>
      <c r="G91" s="1030"/>
      <c r="H91" s="1031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29" t="str">
        <f>IF(ISBLANK('Descarte (ORÇ)'!C139)," ",'Descarte (ORÇ)'!C139)</f>
        <v xml:space="preserve"> </v>
      </c>
      <c r="D92" s="1030"/>
      <c r="E92" s="1030"/>
      <c r="F92" s="1030"/>
      <c r="G92" s="1030"/>
      <c r="H92" s="1031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29" t="str">
        <f>IF(ISBLANK('Descarte (ORÇ)'!C140)," ",'Descarte (ORÇ)'!C140)</f>
        <v xml:space="preserve"> </v>
      </c>
      <c r="D93" s="1030"/>
      <c r="E93" s="1030"/>
      <c r="F93" s="1030"/>
      <c r="G93" s="1030"/>
      <c r="H93" s="1031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29" t="str">
        <f>IF(ISBLANK('Descarte (ORÇ)'!C141)," ",'Descarte (ORÇ)'!C141)</f>
        <v xml:space="preserve"> </v>
      </c>
      <c r="D94" s="1030"/>
      <c r="E94" s="1030"/>
      <c r="F94" s="1030"/>
      <c r="G94" s="1030"/>
      <c r="H94" s="1031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2" t="s">
        <v>265</v>
      </c>
      <c r="D95" s="1032"/>
      <c r="E95" s="1032"/>
      <c r="F95" s="1032"/>
      <c r="G95" s="1032"/>
      <c r="H95" s="1032"/>
      <c r="I95" s="1032"/>
      <c r="J95" s="1033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27" t="s">
        <v>690</v>
      </c>
      <c r="D96" s="1027"/>
      <c r="E96" s="1027"/>
      <c r="F96" s="1027"/>
      <c r="G96" s="1027"/>
      <c r="H96" s="1027"/>
      <c r="I96" s="1027"/>
      <c r="J96" s="1028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10:H10"/>
    <mergeCell ref="C11:H11"/>
    <mergeCell ref="C12:H1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4962-D3AA-46DE-B653-BD81B81D2D23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3" t="s">
        <v>932</v>
      </c>
      <c r="F2" s="1023"/>
      <c r="G2" s="1023"/>
      <c r="H2" s="1023"/>
      <c r="I2" s="1023"/>
      <c r="J2" s="1023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2" t="s">
        <v>931</v>
      </c>
      <c r="N3" s="1043"/>
      <c r="O3" s="1043"/>
      <c r="P3" s="1043"/>
      <c r="Q3" s="1043"/>
      <c r="R3" s="1043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2"/>
      <c r="N4" s="1043"/>
      <c r="O4" s="1043"/>
      <c r="P4" s="1043"/>
      <c r="Q4" s="1043"/>
      <c r="R4" s="1043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2"/>
      <c r="N5" s="1043"/>
      <c r="O5" s="1043"/>
      <c r="P5" s="1043"/>
      <c r="Q5" s="1043"/>
      <c r="R5" s="1043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4" t="s">
        <v>678</v>
      </c>
      <c r="C7" s="1044"/>
      <c r="D7" s="1044"/>
      <c r="E7" s="1044"/>
      <c r="F7" s="1044"/>
      <c r="G7" s="1044"/>
      <c r="H7" s="1044"/>
      <c r="I7" s="1044"/>
      <c r="J7" s="1044"/>
      <c r="K7" s="1044"/>
      <c r="L7" s="1044"/>
      <c r="M7" s="481"/>
      <c r="N7" s="481"/>
      <c r="O7" s="482"/>
      <c r="P7" s="481"/>
      <c r="Q7" s="481"/>
      <c r="R7" s="482"/>
    </row>
    <row r="8" spans="2:18" x14ac:dyDescent="0.25">
      <c r="B8" s="1045" t="s">
        <v>233</v>
      </c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16"/>
      <c r="D10" s="1009"/>
      <c r="E10" s="1009"/>
      <c r="F10" s="1009"/>
      <c r="G10" s="1009"/>
      <c r="H10" s="1010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16"/>
      <c r="D11" s="1009"/>
      <c r="E11" s="1009"/>
      <c r="F11" s="1009"/>
      <c r="G11" s="1009"/>
      <c r="H11" s="1010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16"/>
      <c r="D12" s="1009"/>
      <c r="E12" s="1009"/>
      <c r="F12" s="1009"/>
      <c r="G12" s="1009"/>
      <c r="H12" s="1010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16"/>
      <c r="D13" s="1009"/>
      <c r="E13" s="1009"/>
      <c r="F13" s="1009"/>
      <c r="G13" s="1009"/>
      <c r="H13" s="1010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16"/>
      <c r="D14" s="1009"/>
      <c r="E14" s="1009"/>
      <c r="F14" s="1009"/>
      <c r="G14" s="1009"/>
      <c r="H14" s="1010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16"/>
      <c r="D15" s="1009"/>
      <c r="E15" s="1009"/>
      <c r="F15" s="1009"/>
      <c r="G15" s="1009"/>
      <c r="H15" s="1010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16"/>
      <c r="D16" s="1009"/>
      <c r="E16" s="1009"/>
      <c r="F16" s="1009"/>
      <c r="G16" s="1009"/>
      <c r="H16" s="1010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16"/>
      <c r="D17" s="1009"/>
      <c r="E17" s="1009"/>
      <c r="F17" s="1009"/>
      <c r="G17" s="1009"/>
      <c r="H17" s="1010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16"/>
      <c r="D18" s="1009"/>
      <c r="E18" s="1009"/>
      <c r="F18" s="1009"/>
      <c r="G18" s="1009"/>
      <c r="H18" s="1010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16"/>
      <c r="D19" s="1009"/>
      <c r="E19" s="1009"/>
      <c r="F19" s="1009"/>
      <c r="G19" s="1009"/>
      <c r="H19" s="1010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16"/>
      <c r="D20" s="1009"/>
      <c r="E20" s="1009"/>
      <c r="F20" s="1009"/>
      <c r="G20" s="1009"/>
      <c r="H20" s="1010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16"/>
      <c r="D21" s="1009"/>
      <c r="E21" s="1009"/>
      <c r="F21" s="1009"/>
      <c r="G21" s="1009"/>
      <c r="H21" s="1010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9"/>
      <c r="D22" s="1009"/>
      <c r="E22" s="1009"/>
      <c r="F22" s="1009"/>
      <c r="G22" s="1009"/>
      <c r="H22" s="1010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9"/>
      <c r="D23" s="1009"/>
      <c r="E23" s="1009"/>
      <c r="F23" s="1009"/>
      <c r="G23" s="1009"/>
      <c r="H23" s="1010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9"/>
      <c r="D24" s="1009"/>
      <c r="E24" s="1009"/>
      <c r="F24" s="1009"/>
      <c r="G24" s="1009"/>
      <c r="H24" s="1010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9"/>
      <c r="D25" s="1009"/>
      <c r="E25" s="1009"/>
      <c r="F25" s="1009"/>
      <c r="G25" s="1009"/>
      <c r="H25" s="1010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9"/>
      <c r="D26" s="1009"/>
      <c r="E26" s="1009"/>
      <c r="F26" s="1009"/>
      <c r="G26" s="1009"/>
      <c r="H26" s="1010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9"/>
      <c r="D27" s="1009"/>
      <c r="E27" s="1009"/>
      <c r="F27" s="1009"/>
      <c r="G27" s="1009"/>
      <c r="H27" s="1010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9"/>
      <c r="D28" s="1009"/>
      <c r="E28" s="1009"/>
      <c r="F28" s="1009"/>
      <c r="G28" s="1009"/>
      <c r="H28" s="1010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9"/>
      <c r="D29" s="1009"/>
      <c r="E29" s="1009"/>
      <c r="F29" s="1009"/>
      <c r="G29" s="1009"/>
      <c r="H29" s="1010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9"/>
      <c r="D30" s="1009"/>
      <c r="E30" s="1009"/>
      <c r="F30" s="1009"/>
      <c r="G30" s="1009"/>
      <c r="H30" s="1010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9"/>
      <c r="D31" s="1009"/>
      <c r="E31" s="1009"/>
      <c r="F31" s="1009"/>
      <c r="G31" s="1009"/>
      <c r="H31" s="1010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9"/>
      <c r="D32" s="1009"/>
      <c r="E32" s="1009"/>
      <c r="F32" s="1009"/>
      <c r="G32" s="1009"/>
      <c r="H32" s="1010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9"/>
      <c r="D33" s="1009"/>
      <c r="E33" s="1009"/>
      <c r="F33" s="1009"/>
      <c r="G33" s="1009"/>
      <c r="H33" s="1010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9"/>
      <c r="D34" s="1009"/>
      <c r="E34" s="1009"/>
      <c r="F34" s="1009"/>
      <c r="G34" s="1009"/>
      <c r="H34" s="1010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9"/>
      <c r="D35" s="1009"/>
      <c r="E35" s="1009"/>
      <c r="F35" s="1009"/>
      <c r="G35" s="1009"/>
      <c r="H35" s="1010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9"/>
      <c r="D36" s="1009"/>
      <c r="E36" s="1009"/>
      <c r="F36" s="1009"/>
      <c r="G36" s="1009"/>
      <c r="H36" s="1010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9"/>
      <c r="D37" s="1009"/>
      <c r="E37" s="1009"/>
      <c r="F37" s="1009"/>
      <c r="G37" s="1009"/>
      <c r="H37" s="1010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9"/>
      <c r="D38" s="1009"/>
      <c r="E38" s="1009"/>
      <c r="F38" s="1009"/>
      <c r="G38" s="1009"/>
      <c r="H38" s="1010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9"/>
      <c r="D39" s="1009"/>
      <c r="E39" s="1009"/>
      <c r="F39" s="1009"/>
      <c r="G39" s="1009"/>
      <c r="H39" s="1010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9"/>
      <c r="D40" s="1009"/>
      <c r="E40" s="1009"/>
      <c r="F40" s="1009"/>
      <c r="G40" s="1009"/>
      <c r="H40" s="1010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9"/>
      <c r="D41" s="1009"/>
      <c r="E41" s="1009"/>
      <c r="F41" s="1009"/>
      <c r="G41" s="1009"/>
      <c r="H41" s="1010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9"/>
      <c r="D42" s="1009"/>
      <c r="E42" s="1009"/>
      <c r="F42" s="1009"/>
      <c r="G42" s="1009"/>
      <c r="H42" s="1010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9"/>
      <c r="D43" s="1009"/>
      <c r="E43" s="1009"/>
      <c r="F43" s="1009"/>
      <c r="G43" s="1009"/>
      <c r="H43" s="1010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9"/>
      <c r="D44" s="1009"/>
      <c r="E44" s="1009"/>
      <c r="F44" s="1009"/>
      <c r="G44" s="1009"/>
      <c r="H44" s="1010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9"/>
      <c r="D45" s="1009"/>
      <c r="E45" s="1009"/>
      <c r="F45" s="1009"/>
      <c r="G45" s="1009"/>
      <c r="H45" s="1010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9"/>
      <c r="D46" s="1009"/>
      <c r="E46" s="1009"/>
      <c r="F46" s="1009"/>
      <c r="G46" s="1009"/>
      <c r="H46" s="1010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9"/>
      <c r="D47" s="1009"/>
      <c r="E47" s="1009"/>
      <c r="F47" s="1009"/>
      <c r="G47" s="1009"/>
      <c r="H47" s="1010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9"/>
      <c r="D48" s="1009"/>
      <c r="E48" s="1009"/>
      <c r="F48" s="1009"/>
      <c r="G48" s="1009"/>
      <c r="H48" s="1010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9"/>
      <c r="D49" s="1009"/>
      <c r="E49" s="1009"/>
      <c r="F49" s="1009"/>
      <c r="G49" s="1009"/>
      <c r="H49" s="1010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9"/>
      <c r="D50" s="1009"/>
      <c r="E50" s="1009"/>
      <c r="F50" s="1009"/>
      <c r="G50" s="1009"/>
      <c r="H50" s="1010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9"/>
      <c r="D51" s="1009"/>
      <c r="E51" s="1009"/>
      <c r="F51" s="1009"/>
      <c r="G51" s="1009"/>
      <c r="H51" s="1010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9"/>
      <c r="D52" s="1009"/>
      <c r="E52" s="1009"/>
      <c r="F52" s="1009"/>
      <c r="G52" s="1009"/>
      <c r="H52" s="1010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9"/>
      <c r="D53" s="1009"/>
      <c r="E53" s="1009"/>
      <c r="F53" s="1009"/>
      <c r="G53" s="1009"/>
      <c r="H53" s="1010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9"/>
      <c r="D54" s="1009"/>
      <c r="E54" s="1009"/>
      <c r="F54" s="1009"/>
      <c r="G54" s="1009"/>
      <c r="H54" s="1010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9"/>
      <c r="D55" s="1009"/>
      <c r="E55" s="1009"/>
      <c r="F55" s="1009"/>
      <c r="G55" s="1009"/>
      <c r="H55" s="1010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9"/>
      <c r="D56" s="1009"/>
      <c r="E56" s="1009"/>
      <c r="F56" s="1009"/>
      <c r="G56" s="1009"/>
      <c r="H56" s="1010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9"/>
      <c r="D57" s="1009"/>
      <c r="E57" s="1009"/>
      <c r="F57" s="1009"/>
      <c r="G57" s="1009"/>
      <c r="H57" s="1010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9"/>
      <c r="D58" s="1009"/>
      <c r="E58" s="1009"/>
      <c r="F58" s="1009"/>
      <c r="G58" s="1009"/>
      <c r="H58" s="1010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9"/>
      <c r="D59" s="1009"/>
      <c r="E59" s="1009"/>
      <c r="F59" s="1009"/>
      <c r="G59" s="1009"/>
      <c r="H59" s="1010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45" t="s">
        <v>242</v>
      </c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3" t="s">
        <v>234</v>
      </c>
      <c r="C61" s="1014"/>
      <c r="D61" s="1014"/>
      <c r="E61" s="1014"/>
      <c r="F61" s="1014"/>
      <c r="G61" s="1014"/>
      <c r="H61" s="1015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16"/>
      <c r="D62" s="1009"/>
      <c r="E62" s="1009"/>
      <c r="F62" s="1009"/>
      <c r="G62" s="1009"/>
      <c r="H62" s="1010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16"/>
      <c r="D63" s="1009"/>
      <c r="E63" s="1009"/>
      <c r="F63" s="1009"/>
      <c r="G63" s="1009"/>
      <c r="H63" s="1010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16"/>
      <c r="D64" s="1009"/>
      <c r="E64" s="1009"/>
      <c r="F64" s="1009"/>
      <c r="G64" s="1009"/>
      <c r="H64" s="1010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16"/>
      <c r="D65" s="1009"/>
      <c r="E65" s="1009"/>
      <c r="F65" s="1009"/>
      <c r="G65" s="1009"/>
      <c r="H65" s="1010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9"/>
      <c r="D66" s="1009"/>
      <c r="E66" s="1009"/>
      <c r="F66" s="1009"/>
      <c r="G66" s="1009"/>
      <c r="H66" s="1010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9"/>
      <c r="D67" s="1009"/>
      <c r="E67" s="1009"/>
      <c r="F67" s="1009"/>
      <c r="G67" s="1009"/>
      <c r="H67" s="1010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9"/>
      <c r="D68" s="1009"/>
      <c r="E68" s="1009"/>
      <c r="F68" s="1009"/>
      <c r="G68" s="1009"/>
      <c r="H68" s="1010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9"/>
      <c r="D69" s="1009"/>
      <c r="E69" s="1009"/>
      <c r="F69" s="1009"/>
      <c r="G69" s="1009"/>
      <c r="H69" s="1010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9"/>
      <c r="D70" s="1009"/>
      <c r="E70" s="1009"/>
      <c r="F70" s="1009"/>
      <c r="G70" s="1009"/>
      <c r="H70" s="1010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9"/>
      <c r="D71" s="1009"/>
      <c r="E71" s="1009"/>
      <c r="F71" s="1009"/>
      <c r="G71" s="1009"/>
      <c r="H71" s="1010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9"/>
      <c r="D72" s="1009"/>
      <c r="E72" s="1009"/>
      <c r="F72" s="1009"/>
      <c r="G72" s="1009"/>
      <c r="H72" s="1010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9"/>
      <c r="D73" s="1009"/>
      <c r="E73" s="1009"/>
      <c r="F73" s="1009"/>
      <c r="G73" s="1009"/>
      <c r="H73" s="1010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9"/>
      <c r="D74" s="1009"/>
      <c r="E74" s="1009"/>
      <c r="F74" s="1009"/>
      <c r="G74" s="1009"/>
      <c r="H74" s="1010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9"/>
      <c r="D75" s="1009"/>
      <c r="E75" s="1009"/>
      <c r="F75" s="1009"/>
      <c r="G75" s="1009"/>
      <c r="H75" s="1010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9"/>
      <c r="D76" s="1009"/>
      <c r="E76" s="1009"/>
      <c r="F76" s="1009"/>
      <c r="G76" s="1009"/>
      <c r="H76" s="1010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9"/>
      <c r="D77" s="1009"/>
      <c r="E77" s="1009"/>
      <c r="F77" s="1009"/>
      <c r="G77" s="1009"/>
      <c r="H77" s="1010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9"/>
      <c r="D78" s="1009"/>
      <c r="E78" s="1009"/>
      <c r="F78" s="1009"/>
      <c r="G78" s="1009"/>
      <c r="H78" s="1010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9"/>
      <c r="D79" s="1009"/>
      <c r="E79" s="1009"/>
      <c r="F79" s="1009"/>
      <c r="G79" s="1009"/>
      <c r="H79" s="1010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9"/>
      <c r="D80" s="1009"/>
      <c r="E80" s="1009"/>
      <c r="F80" s="1009"/>
      <c r="G80" s="1009"/>
      <c r="H80" s="1010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9"/>
      <c r="D81" s="1009"/>
      <c r="E81" s="1009"/>
      <c r="F81" s="1009"/>
      <c r="G81" s="1009"/>
      <c r="H81" s="1010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9"/>
      <c r="D82" s="1009"/>
      <c r="E82" s="1009"/>
      <c r="F82" s="1009"/>
      <c r="G82" s="1009"/>
      <c r="H82" s="1010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9"/>
      <c r="D83" s="1009"/>
      <c r="E83" s="1009"/>
      <c r="F83" s="1009"/>
      <c r="G83" s="1009"/>
      <c r="H83" s="1010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9"/>
      <c r="D84" s="1009"/>
      <c r="E84" s="1009"/>
      <c r="F84" s="1009"/>
      <c r="G84" s="1009"/>
      <c r="H84" s="1010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9"/>
      <c r="D85" s="1009"/>
      <c r="E85" s="1009"/>
      <c r="F85" s="1009"/>
      <c r="G85" s="1009"/>
      <c r="H85" s="1010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9"/>
      <c r="D86" s="1009"/>
      <c r="E86" s="1009"/>
      <c r="F86" s="1009"/>
      <c r="G86" s="1009"/>
      <c r="H86" s="1010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9"/>
      <c r="D87" s="1009"/>
      <c r="E87" s="1009"/>
      <c r="F87" s="1009"/>
      <c r="G87" s="1009"/>
      <c r="H87" s="1010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9"/>
      <c r="D88" s="1009"/>
      <c r="E88" s="1009"/>
      <c r="F88" s="1009"/>
      <c r="G88" s="1009"/>
      <c r="H88" s="1010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9"/>
      <c r="D89" s="1009"/>
      <c r="E89" s="1009"/>
      <c r="F89" s="1009"/>
      <c r="G89" s="1009"/>
      <c r="H89" s="1010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9"/>
      <c r="D90" s="1009"/>
      <c r="E90" s="1009"/>
      <c r="F90" s="1009"/>
      <c r="G90" s="1009"/>
      <c r="H90" s="1010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9"/>
      <c r="D91" s="1009"/>
      <c r="E91" s="1009"/>
      <c r="F91" s="1009"/>
      <c r="G91" s="1009"/>
      <c r="H91" s="1010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9"/>
      <c r="D92" s="1009"/>
      <c r="E92" s="1009"/>
      <c r="F92" s="1009"/>
      <c r="G92" s="1009"/>
      <c r="H92" s="1010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9"/>
      <c r="D93" s="1009"/>
      <c r="E93" s="1009"/>
      <c r="F93" s="1009"/>
      <c r="G93" s="1009"/>
      <c r="H93" s="1010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9"/>
      <c r="D94" s="1009"/>
      <c r="E94" s="1009"/>
      <c r="F94" s="1009"/>
      <c r="G94" s="1009"/>
      <c r="H94" s="1010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9"/>
      <c r="D95" s="1009"/>
      <c r="E95" s="1009"/>
      <c r="F95" s="1009"/>
      <c r="G95" s="1009"/>
      <c r="H95" s="1010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9"/>
      <c r="D96" s="1009"/>
      <c r="E96" s="1009"/>
      <c r="F96" s="1009"/>
      <c r="G96" s="1009"/>
      <c r="H96" s="1010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9"/>
      <c r="D97" s="1009"/>
      <c r="E97" s="1009"/>
      <c r="F97" s="1009"/>
      <c r="G97" s="1009"/>
      <c r="H97" s="1010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9"/>
      <c r="D98" s="1009"/>
      <c r="E98" s="1009"/>
      <c r="F98" s="1009"/>
      <c r="G98" s="1009"/>
      <c r="H98" s="1010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9"/>
      <c r="D99" s="1009"/>
      <c r="E99" s="1009"/>
      <c r="F99" s="1009"/>
      <c r="G99" s="1009"/>
      <c r="H99" s="1010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9"/>
      <c r="D100" s="1009"/>
      <c r="E100" s="1009"/>
      <c r="F100" s="1009"/>
      <c r="G100" s="1009"/>
      <c r="H100" s="1010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9"/>
      <c r="D101" s="1009"/>
      <c r="E101" s="1009"/>
      <c r="F101" s="1009"/>
      <c r="G101" s="1009"/>
      <c r="H101" s="1010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9"/>
      <c r="D102" s="1009"/>
      <c r="E102" s="1009"/>
      <c r="F102" s="1009"/>
      <c r="G102" s="1009"/>
      <c r="H102" s="1010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9"/>
      <c r="D103" s="1009"/>
      <c r="E103" s="1009"/>
      <c r="F103" s="1009"/>
      <c r="G103" s="1009"/>
      <c r="H103" s="1010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9"/>
      <c r="D104" s="1009"/>
      <c r="E104" s="1009"/>
      <c r="F104" s="1009"/>
      <c r="G104" s="1009"/>
      <c r="H104" s="1010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9"/>
      <c r="D105" s="1009"/>
      <c r="E105" s="1009"/>
      <c r="F105" s="1009"/>
      <c r="G105" s="1009"/>
      <c r="H105" s="1010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9"/>
      <c r="D106" s="1009"/>
      <c r="E106" s="1009"/>
      <c r="F106" s="1009"/>
      <c r="G106" s="1009"/>
      <c r="H106" s="1010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9"/>
      <c r="D107" s="1009"/>
      <c r="E107" s="1009"/>
      <c r="F107" s="1009"/>
      <c r="G107" s="1009"/>
      <c r="H107" s="1010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9"/>
      <c r="D108" s="1009"/>
      <c r="E108" s="1009"/>
      <c r="F108" s="1009"/>
      <c r="G108" s="1009"/>
      <c r="H108" s="1010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9"/>
      <c r="D109" s="1009"/>
      <c r="E109" s="1009"/>
      <c r="F109" s="1009"/>
      <c r="G109" s="1009"/>
      <c r="H109" s="1010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9"/>
      <c r="D110" s="1009"/>
      <c r="E110" s="1009"/>
      <c r="F110" s="1009"/>
      <c r="G110" s="1009"/>
      <c r="H110" s="1010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9"/>
      <c r="D111" s="1009"/>
      <c r="E111" s="1009"/>
      <c r="F111" s="1009"/>
      <c r="G111" s="1009"/>
      <c r="H111" s="1010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7" t="s">
        <v>680</v>
      </c>
      <c r="C112" s="1018"/>
      <c r="D112" s="1018"/>
      <c r="E112" s="1018"/>
      <c r="F112" s="1018"/>
      <c r="G112" s="1018"/>
      <c r="H112" s="1018"/>
      <c r="I112" s="1018"/>
      <c r="J112" s="1018"/>
      <c r="K112" s="1018"/>
      <c r="L112" s="1018"/>
      <c r="M112" s="481"/>
      <c r="N112" s="481"/>
      <c r="O112" s="482"/>
      <c r="P112" s="481"/>
      <c r="Q112" s="481"/>
      <c r="R112" s="482"/>
    </row>
    <row r="113" spans="2:18" x14ac:dyDescent="0.25">
      <c r="B113" s="1045" t="s">
        <v>233</v>
      </c>
      <c r="C113" s="1045"/>
      <c r="D113" s="1045"/>
      <c r="E113" s="1045"/>
      <c r="F113" s="1045"/>
      <c r="G113" s="1045"/>
      <c r="H113" s="1045"/>
      <c r="I113" s="1045"/>
      <c r="J113" s="1045"/>
      <c r="K113" s="1045"/>
      <c r="L113" s="1045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3" t="s">
        <v>234</v>
      </c>
      <c r="C114" s="1014"/>
      <c r="D114" s="1014"/>
      <c r="E114" s="1014"/>
      <c r="F114" s="1014"/>
      <c r="G114" s="1014"/>
      <c r="H114" s="1015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16"/>
      <c r="D115" s="1009"/>
      <c r="E115" s="1009"/>
      <c r="F115" s="1009"/>
      <c r="G115" s="1009"/>
      <c r="H115" s="1010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16"/>
      <c r="D116" s="1009"/>
      <c r="E116" s="1009"/>
      <c r="F116" s="1009"/>
      <c r="G116" s="1009"/>
      <c r="H116" s="1010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16"/>
      <c r="D117" s="1009"/>
      <c r="E117" s="1009"/>
      <c r="F117" s="1009"/>
      <c r="G117" s="1009"/>
      <c r="H117" s="1010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9"/>
      <c r="D118" s="1009"/>
      <c r="E118" s="1009"/>
      <c r="F118" s="1009"/>
      <c r="G118" s="1009"/>
      <c r="H118" s="1010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9"/>
      <c r="D119" s="1009"/>
      <c r="E119" s="1009"/>
      <c r="F119" s="1009"/>
      <c r="G119" s="1009"/>
      <c r="H119" s="1010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9"/>
      <c r="D120" s="1009"/>
      <c r="E120" s="1009"/>
      <c r="F120" s="1009"/>
      <c r="G120" s="1009"/>
      <c r="H120" s="1010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9"/>
      <c r="D121" s="1009"/>
      <c r="E121" s="1009"/>
      <c r="F121" s="1009"/>
      <c r="G121" s="1009"/>
      <c r="H121" s="1010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9"/>
      <c r="D122" s="1009"/>
      <c r="E122" s="1009"/>
      <c r="F122" s="1009"/>
      <c r="G122" s="1009"/>
      <c r="H122" s="1010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9"/>
      <c r="D123" s="1009"/>
      <c r="E123" s="1009"/>
      <c r="F123" s="1009"/>
      <c r="G123" s="1009"/>
      <c r="H123" s="1010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9"/>
      <c r="D124" s="1009"/>
      <c r="E124" s="1009"/>
      <c r="F124" s="1009"/>
      <c r="G124" s="1009"/>
      <c r="H124" s="1010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9"/>
      <c r="D125" s="1009"/>
      <c r="E125" s="1009"/>
      <c r="F125" s="1009"/>
      <c r="G125" s="1009"/>
      <c r="H125" s="1010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9"/>
      <c r="D126" s="1009"/>
      <c r="E126" s="1009"/>
      <c r="F126" s="1009"/>
      <c r="G126" s="1009"/>
      <c r="H126" s="1010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9"/>
      <c r="D127" s="1009"/>
      <c r="E127" s="1009"/>
      <c r="F127" s="1009"/>
      <c r="G127" s="1009"/>
      <c r="H127" s="1010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9"/>
      <c r="D128" s="1009"/>
      <c r="E128" s="1009"/>
      <c r="F128" s="1009"/>
      <c r="G128" s="1009"/>
      <c r="H128" s="1010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9"/>
      <c r="D129" s="1009"/>
      <c r="E129" s="1009"/>
      <c r="F129" s="1009"/>
      <c r="G129" s="1009"/>
      <c r="H129" s="1010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9"/>
      <c r="D130" s="1009"/>
      <c r="E130" s="1009"/>
      <c r="F130" s="1009"/>
      <c r="G130" s="1009"/>
      <c r="H130" s="1010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9"/>
      <c r="D131" s="1009"/>
      <c r="E131" s="1009"/>
      <c r="F131" s="1009"/>
      <c r="G131" s="1009"/>
      <c r="H131" s="1010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9"/>
      <c r="D132" s="1009"/>
      <c r="E132" s="1009"/>
      <c r="F132" s="1009"/>
      <c r="G132" s="1009"/>
      <c r="H132" s="1010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9"/>
      <c r="D133" s="1009"/>
      <c r="E133" s="1009"/>
      <c r="F133" s="1009"/>
      <c r="G133" s="1009"/>
      <c r="H133" s="1010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9"/>
      <c r="D134" s="1009"/>
      <c r="E134" s="1009"/>
      <c r="F134" s="1009"/>
      <c r="G134" s="1009"/>
      <c r="H134" s="1010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45" t="s">
        <v>242</v>
      </c>
      <c r="C135" s="1045"/>
      <c r="D135" s="1045"/>
      <c r="E135" s="1045"/>
      <c r="F135" s="1045"/>
      <c r="G135" s="1045"/>
      <c r="H135" s="1045"/>
      <c r="I135" s="1045"/>
      <c r="J135" s="1045"/>
      <c r="K135" s="1045"/>
      <c r="L135" s="1045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3" t="s">
        <v>234</v>
      </c>
      <c r="C136" s="1014"/>
      <c r="D136" s="1014"/>
      <c r="E136" s="1014"/>
      <c r="F136" s="1014"/>
      <c r="G136" s="1014"/>
      <c r="H136" s="1015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9"/>
      <c r="D137" s="1009"/>
      <c r="E137" s="1009"/>
      <c r="F137" s="1009"/>
      <c r="G137" s="1009"/>
      <c r="H137" s="1010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9"/>
      <c r="D138" s="1009"/>
      <c r="E138" s="1009"/>
      <c r="F138" s="1009"/>
      <c r="G138" s="1009"/>
      <c r="H138" s="1010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9"/>
      <c r="D139" s="1009"/>
      <c r="E139" s="1009"/>
      <c r="F139" s="1009"/>
      <c r="G139" s="1009"/>
      <c r="H139" s="1010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9"/>
      <c r="D140" s="1009"/>
      <c r="E140" s="1009"/>
      <c r="F140" s="1009"/>
      <c r="G140" s="1009"/>
      <c r="H140" s="1010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9"/>
      <c r="D141" s="1009"/>
      <c r="E141" s="1009"/>
      <c r="F141" s="1009"/>
      <c r="G141" s="1009"/>
      <c r="H141" s="1010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9"/>
      <c r="D142" s="1009"/>
      <c r="E142" s="1009"/>
      <c r="F142" s="1009"/>
      <c r="G142" s="1009"/>
      <c r="H142" s="1010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9"/>
      <c r="D143" s="1009"/>
      <c r="E143" s="1009"/>
      <c r="F143" s="1009"/>
      <c r="G143" s="1009"/>
      <c r="H143" s="1010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9"/>
      <c r="D144" s="1009"/>
      <c r="E144" s="1009"/>
      <c r="F144" s="1009"/>
      <c r="G144" s="1009"/>
      <c r="H144" s="1010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9"/>
      <c r="D145" s="1009"/>
      <c r="E145" s="1009"/>
      <c r="F145" s="1009"/>
      <c r="G145" s="1009"/>
      <c r="H145" s="1010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9"/>
      <c r="D146" s="1009"/>
      <c r="E146" s="1009"/>
      <c r="F146" s="1009"/>
      <c r="G146" s="1009"/>
      <c r="H146" s="1010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9"/>
      <c r="D147" s="1009"/>
      <c r="E147" s="1009"/>
      <c r="F147" s="1009"/>
      <c r="G147" s="1009"/>
      <c r="H147" s="1010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9"/>
      <c r="D148" s="1009"/>
      <c r="E148" s="1009"/>
      <c r="F148" s="1009"/>
      <c r="G148" s="1009"/>
      <c r="H148" s="1010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9"/>
      <c r="D149" s="1009"/>
      <c r="E149" s="1009"/>
      <c r="F149" s="1009"/>
      <c r="G149" s="1009"/>
      <c r="H149" s="1010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9"/>
      <c r="D150" s="1009"/>
      <c r="E150" s="1009"/>
      <c r="F150" s="1009"/>
      <c r="G150" s="1009"/>
      <c r="H150" s="1010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9"/>
      <c r="D151" s="1009"/>
      <c r="E151" s="1009"/>
      <c r="F151" s="1009"/>
      <c r="G151" s="1009"/>
      <c r="H151" s="1010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9"/>
      <c r="D152" s="1009"/>
      <c r="E152" s="1009"/>
      <c r="F152" s="1009"/>
      <c r="G152" s="1009"/>
      <c r="H152" s="1010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9"/>
      <c r="D153" s="1009"/>
      <c r="E153" s="1009"/>
      <c r="F153" s="1009"/>
      <c r="G153" s="1009"/>
      <c r="H153" s="1010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9"/>
      <c r="D154" s="1009"/>
      <c r="E154" s="1009"/>
      <c r="F154" s="1009"/>
      <c r="G154" s="1009"/>
      <c r="H154" s="1010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9"/>
      <c r="D155" s="1009"/>
      <c r="E155" s="1009"/>
      <c r="F155" s="1009"/>
      <c r="G155" s="1009"/>
      <c r="H155" s="1010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9"/>
      <c r="D156" s="1009"/>
      <c r="E156" s="1009"/>
      <c r="F156" s="1009"/>
      <c r="G156" s="1009"/>
      <c r="H156" s="1010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4" t="s">
        <v>681</v>
      </c>
      <c r="C157" s="1044"/>
      <c r="D157" s="1044"/>
      <c r="E157" s="1044"/>
      <c r="F157" s="1044"/>
      <c r="G157" s="1044"/>
      <c r="H157" s="1044"/>
      <c r="I157" s="1044"/>
      <c r="J157" s="1044"/>
      <c r="K157" s="1044"/>
      <c r="L157" s="1044"/>
      <c r="M157" s="481"/>
      <c r="N157" s="481"/>
      <c r="O157" s="482"/>
      <c r="P157" s="481"/>
      <c r="Q157" s="481"/>
      <c r="R157" s="482"/>
    </row>
    <row r="158" spans="2:18" x14ac:dyDescent="0.25">
      <c r="B158" s="1045" t="s">
        <v>233</v>
      </c>
      <c r="C158" s="1045"/>
      <c r="D158" s="1045"/>
      <c r="E158" s="1045"/>
      <c r="F158" s="1045"/>
      <c r="G158" s="1045"/>
      <c r="H158" s="1045"/>
      <c r="I158" s="1045"/>
      <c r="J158" s="1045"/>
      <c r="K158" s="1045"/>
      <c r="L158" s="1045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3" t="s">
        <v>234</v>
      </c>
      <c r="C159" s="1014"/>
      <c r="D159" s="1014"/>
      <c r="E159" s="1014"/>
      <c r="F159" s="1014"/>
      <c r="G159" s="1014"/>
      <c r="H159" s="1015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9"/>
      <c r="D160" s="1009"/>
      <c r="E160" s="1009"/>
      <c r="F160" s="1009"/>
      <c r="G160" s="1009"/>
      <c r="H160" s="1010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9"/>
      <c r="D161" s="1009"/>
      <c r="E161" s="1009"/>
      <c r="F161" s="1009"/>
      <c r="G161" s="1009"/>
      <c r="H161" s="1010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9"/>
      <c r="D162" s="1009"/>
      <c r="E162" s="1009"/>
      <c r="F162" s="1009"/>
      <c r="G162" s="1009"/>
      <c r="H162" s="1010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9"/>
      <c r="D163" s="1009"/>
      <c r="E163" s="1009"/>
      <c r="F163" s="1009"/>
      <c r="G163" s="1009"/>
      <c r="H163" s="1010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9"/>
      <c r="D164" s="1009"/>
      <c r="E164" s="1009"/>
      <c r="F164" s="1009"/>
      <c r="G164" s="1009"/>
      <c r="H164" s="1010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9"/>
      <c r="D165" s="1009"/>
      <c r="E165" s="1009"/>
      <c r="F165" s="1009"/>
      <c r="G165" s="1009"/>
      <c r="H165" s="1010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9"/>
      <c r="D166" s="1009"/>
      <c r="E166" s="1009"/>
      <c r="F166" s="1009"/>
      <c r="G166" s="1009"/>
      <c r="H166" s="1010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9"/>
      <c r="D167" s="1009"/>
      <c r="E167" s="1009"/>
      <c r="F167" s="1009"/>
      <c r="G167" s="1009"/>
      <c r="H167" s="1010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9"/>
      <c r="D168" s="1009"/>
      <c r="E168" s="1009"/>
      <c r="F168" s="1009"/>
      <c r="G168" s="1009"/>
      <c r="H168" s="1010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9"/>
      <c r="D169" s="1009"/>
      <c r="E169" s="1009"/>
      <c r="F169" s="1009"/>
      <c r="G169" s="1009"/>
      <c r="H169" s="1010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9"/>
      <c r="D170" s="1009"/>
      <c r="E170" s="1009"/>
      <c r="F170" s="1009"/>
      <c r="G170" s="1009"/>
      <c r="H170" s="1010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9"/>
      <c r="D171" s="1009"/>
      <c r="E171" s="1009"/>
      <c r="F171" s="1009"/>
      <c r="G171" s="1009"/>
      <c r="H171" s="1010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9"/>
      <c r="D172" s="1009"/>
      <c r="E172" s="1009"/>
      <c r="F172" s="1009"/>
      <c r="G172" s="1009"/>
      <c r="H172" s="1010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9"/>
      <c r="D173" s="1009"/>
      <c r="E173" s="1009"/>
      <c r="F173" s="1009"/>
      <c r="G173" s="1009"/>
      <c r="H173" s="1010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9"/>
      <c r="D174" s="1009"/>
      <c r="E174" s="1009"/>
      <c r="F174" s="1009"/>
      <c r="G174" s="1009"/>
      <c r="H174" s="1010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9"/>
      <c r="D175" s="1009"/>
      <c r="E175" s="1009"/>
      <c r="F175" s="1009"/>
      <c r="G175" s="1009"/>
      <c r="H175" s="1010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9"/>
      <c r="D176" s="1009"/>
      <c r="E176" s="1009"/>
      <c r="F176" s="1009"/>
      <c r="G176" s="1009"/>
      <c r="H176" s="1010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9"/>
      <c r="D177" s="1009"/>
      <c r="E177" s="1009"/>
      <c r="F177" s="1009"/>
      <c r="G177" s="1009"/>
      <c r="H177" s="1010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9"/>
      <c r="D178" s="1009"/>
      <c r="E178" s="1009"/>
      <c r="F178" s="1009"/>
      <c r="G178" s="1009"/>
      <c r="H178" s="1010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9"/>
      <c r="D179" s="1009"/>
      <c r="E179" s="1009"/>
      <c r="F179" s="1009"/>
      <c r="G179" s="1009"/>
      <c r="H179" s="1010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9"/>
      <c r="D180" s="1009"/>
      <c r="E180" s="1009"/>
      <c r="F180" s="1009"/>
      <c r="G180" s="1009"/>
      <c r="H180" s="1010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9"/>
      <c r="D181" s="1009"/>
      <c r="E181" s="1009"/>
      <c r="F181" s="1009"/>
      <c r="G181" s="1009"/>
      <c r="H181" s="1010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9"/>
      <c r="D182" s="1009"/>
      <c r="E182" s="1009"/>
      <c r="F182" s="1009"/>
      <c r="G182" s="1009"/>
      <c r="H182" s="1010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9"/>
      <c r="D183" s="1009"/>
      <c r="E183" s="1009"/>
      <c r="F183" s="1009"/>
      <c r="G183" s="1009"/>
      <c r="H183" s="1010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9"/>
      <c r="D184" s="1009"/>
      <c r="E184" s="1009"/>
      <c r="F184" s="1009"/>
      <c r="G184" s="1009"/>
      <c r="H184" s="1010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9"/>
      <c r="D185" s="1009"/>
      <c r="E185" s="1009"/>
      <c r="F185" s="1009"/>
      <c r="G185" s="1009"/>
      <c r="H185" s="1010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9"/>
      <c r="D186" s="1009"/>
      <c r="E186" s="1009"/>
      <c r="F186" s="1009"/>
      <c r="G186" s="1009"/>
      <c r="H186" s="1010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9"/>
      <c r="D187" s="1009"/>
      <c r="E187" s="1009"/>
      <c r="F187" s="1009"/>
      <c r="G187" s="1009"/>
      <c r="H187" s="1010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9"/>
      <c r="D188" s="1009"/>
      <c r="E188" s="1009"/>
      <c r="F188" s="1009"/>
      <c r="G188" s="1009"/>
      <c r="H188" s="1010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9"/>
      <c r="D189" s="1009"/>
      <c r="E189" s="1009"/>
      <c r="F189" s="1009"/>
      <c r="G189" s="1009"/>
      <c r="H189" s="1010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9"/>
      <c r="D190" s="1009"/>
      <c r="E190" s="1009"/>
      <c r="F190" s="1009"/>
      <c r="G190" s="1009"/>
      <c r="H190" s="1010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9"/>
      <c r="D191" s="1009"/>
      <c r="E191" s="1009"/>
      <c r="F191" s="1009"/>
      <c r="G191" s="1009"/>
      <c r="H191" s="1010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9"/>
      <c r="D192" s="1009"/>
      <c r="E192" s="1009"/>
      <c r="F192" s="1009"/>
      <c r="G192" s="1009"/>
      <c r="H192" s="1010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9"/>
      <c r="D193" s="1009"/>
      <c r="E193" s="1009"/>
      <c r="F193" s="1009"/>
      <c r="G193" s="1009"/>
      <c r="H193" s="1010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9"/>
      <c r="D194" s="1009"/>
      <c r="E194" s="1009"/>
      <c r="F194" s="1009"/>
      <c r="G194" s="1009"/>
      <c r="H194" s="1010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9"/>
      <c r="D195" s="1009"/>
      <c r="E195" s="1009"/>
      <c r="F195" s="1009"/>
      <c r="G195" s="1009"/>
      <c r="H195" s="1010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9"/>
      <c r="D196" s="1009"/>
      <c r="E196" s="1009"/>
      <c r="F196" s="1009"/>
      <c r="G196" s="1009"/>
      <c r="H196" s="1010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9"/>
      <c r="D197" s="1009"/>
      <c r="E197" s="1009"/>
      <c r="F197" s="1009"/>
      <c r="G197" s="1009"/>
      <c r="H197" s="1010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9"/>
      <c r="D198" s="1009"/>
      <c r="E198" s="1009"/>
      <c r="F198" s="1009"/>
      <c r="G198" s="1009"/>
      <c r="H198" s="1010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9"/>
      <c r="D199" s="1009"/>
      <c r="E199" s="1009"/>
      <c r="F199" s="1009"/>
      <c r="G199" s="1009"/>
      <c r="H199" s="1010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9"/>
      <c r="D200" s="1009"/>
      <c r="E200" s="1009"/>
      <c r="F200" s="1009"/>
      <c r="G200" s="1009"/>
      <c r="H200" s="1010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9"/>
      <c r="D201" s="1009"/>
      <c r="E201" s="1009"/>
      <c r="F201" s="1009"/>
      <c r="G201" s="1009"/>
      <c r="H201" s="1010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9"/>
      <c r="D202" s="1009"/>
      <c r="E202" s="1009"/>
      <c r="F202" s="1009"/>
      <c r="G202" s="1009"/>
      <c r="H202" s="1010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9"/>
      <c r="D203" s="1009"/>
      <c r="E203" s="1009"/>
      <c r="F203" s="1009"/>
      <c r="G203" s="1009"/>
      <c r="H203" s="1010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9"/>
      <c r="D204" s="1009"/>
      <c r="E204" s="1009"/>
      <c r="F204" s="1009"/>
      <c r="G204" s="1009"/>
      <c r="H204" s="1010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9"/>
      <c r="D205" s="1009"/>
      <c r="E205" s="1009"/>
      <c r="F205" s="1009"/>
      <c r="G205" s="1009"/>
      <c r="H205" s="1010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9"/>
      <c r="D206" s="1009"/>
      <c r="E206" s="1009"/>
      <c r="F206" s="1009"/>
      <c r="G206" s="1009"/>
      <c r="H206" s="1010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9"/>
      <c r="D207" s="1009"/>
      <c r="E207" s="1009"/>
      <c r="F207" s="1009"/>
      <c r="G207" s="1009"/>
      <c r="H207" s="1010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9"/>
      <c r="D208" s="1009"/>
      <c r="E208" s="1009"/>
      <c r="F208" s="1009"/>
      <c r="G208" s="1009"/>
      <c r="H208" s="1010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9"/>
      <c r="D209" s="1009"/>
      <c r="E209" s="1009"/>
      <c r="F209" s="1009"/>
      <c r="G209" s="1009"/>
      <c r="H209" s="1010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45" t="s">
        <v>242</v>
      </c>
      <c r="C210" s="1045"/>
      <c r="D210" s="1045"/>
      <c r="E210" s="1045"/>
      <c r="F210" s="1045"/>
      <c r="G210" s="1045"/>
      <c r="H210" s="1045"/>
      <c r="I210" s="1045"/>
      <c r="J210" s="1045"/>
      <c r="K210" s="1045"/>
      <c r="L210" s="1045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3" t="s">
        <v>234</v>
      </c>
      <c r="C211" s="1014"/>
      <c r="D211" s="1014"/>
      <c r="E211" s="1014"/>
      <c r="F211" s="1014"/>
      <c r="G211" s="1014"/>
      <c r="H211" s="1015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9"/>
      <c r="D212" s="1009"/>
      <c r="E212" s="1009"/>
      <c r="F212" s="1009"/>
      <c r="G212" s="1009"/>
      <c r="H212" s="1010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9"/>
      <c r="D213" s="1009"/>
      <c r="E213" s="1009"/>
      <c r="F213" s="1009"/>
      <c r="G213" s="1009"/>
      <c r="H213" s="1010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9"/>
      <c r="D214" s="1009"/>
      <c r="E214" s="1009"/>
      <c r="F214" s="1009"/>
      <c r="G214" s="1009"/>
      <c r="H214" s="1010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9"/>
      <c r="D215" s="1009"/>
      <c r="E215" s="1009"/>
      <c r="F215" s="1009"/>
      <c r="G215" s="1009"/>
      <c r="H215" s="1010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9"/>
      <c r="D216" s="1009"/>
      <c r="E216" s="1009"/>
      <c r="F216" s="1009"/>
      <c r="G216" s="1009"/>
      <c r="H216" s="1010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9"/>
      <c r="D217" s="1009"/>
      <c r="E217" s="1009"/>
      <c r="F217" s="1009"/>
      <c r="G217" s="1009"/>
      <c r="H217" s="1010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9"/>
      <c r="D218" s="1009"/>
      <c r="E218" s="1009"/>
      <c r="F218" s="1009"/>
      <c r="G218" s="1009"/>
      <c r="H218" s="1010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9"/>
      <c r="D219" s="1009"/>
      <c r="E219" s="1009"/>
      <c r="F219" s="1009"/>
      <c r="G219" s="1009"/>
      <c r="H219" s="1010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9"/>
      <c r="D220" s="1009"/>
      <c r="E220" s="1009"/>
      <c r="F220" s="1009"/>
      <c r="G220" s="1009"/>
      <c r="H220" s="1010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9"/>
      <c r="D221" s="1009"/>
      <c r="E221" s="1009"/>
      <c r="F221" s="1009"/>
      <c r="G221" s="1009"/>
      <c r="H221" s="1010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9"/>
      <c r="D222" s="1009"/>
      <c r="E222" s="1009"/>
      <c r="F222" s="1009"/>
      <c r="G222" s="1009"/>
      <c r="H222" s="1010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9"/>
      <c r="D223" s="1009"/>
      <c r="E223" s="1009"/>
      <c r="F223" s="1009"/>
      <c r="G223" s="1009"/>
      <c r="H223" s="1010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9"/>
      <c r="D224" s="1009"/>
      <c r="E224" s="1009"/>
      <c r="F224" s="1009"/>
      <c r="G224" s="1009"/>
      <c r="H224" s="1010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9"/>
      <c r="D225" s="1009"/>
      <c r="E225" s="1009"/>
      <c r="F225" s="1009"/>
      <c r="G225" s="1009"/>
      <c r="H225" s="1010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9"/>
      <c r="D226" s="1009"/>
      <c r="E226" s="1009"/>
      <c r="F226" s="1009"/>
      <c r="G226" s="1009"/>
      <c r="H226" s="1010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9"/>
      <c r="D227" s="1009"/>
      <c r="E227" s="1009"/>
      <c r="F227" s="1009"/>
      <c r="G227" s="1009"/>
      <c r="H227" s="1010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9"/>
      <c r="D228" s="1009"/>
      <c r="E228" s="1009"/>
      <c r="F228" s="1009"/>
      <c r="G228" s="1009"/>
      <c r="H228" s="1010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9"/>
      <c r="D229" s="1009"/>
      <c r="E229" s="1009"/>
      <c r="F229" s="1009"/>
      <c r="G229" s="1009"/>
      <c r="H229" s="1010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9"/>
      <c r="D230" s="1009"/>
      <c r="E230" s="1009"/>
      <c r="F230" s="1009"/>
      <c r="G230" s="1009"/>
      <c r="H230" s="1010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9"/>
      <c r="D231" s="1009"/>
      <c r="E231" s="1009"/>
      <c r="F231" s="1009"/>
      <c r="G231" s="1009"/>
      <c r="H231" s="1010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9"/>
      <c r="D232" s="1009"/>
      <c r="E232" s="1009"/>
      <c r="F232" s="1009"/>
      <c r="G232" s="1009"/>
      <c r="H232" s="1010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9"/>
      <c r="D233" s="1009"/>
      <c r="E233" s="1009"/>
      <c r="F233" s="1009"/>
      <c r="G233" s="1009"/>
      <c r="H233" s="1010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9"/>
      <c r="D234" s="1009"/>
      <c r="E234" s="1009"/>
      <c r="F234" s="1009"/>
      <c r="G234" s="1009"/>
      <c r="H234" s="1010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9"/>
      <c r="D235" s="1009"/>
      <c r="E235" s="1009"/>
      <c r="F235" s="1009"/>
      <c r="G235" s="1009"/>
      <c r="H235" s="1010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9"/>
      <c r="D236" s="1009"/>
      <c r="E236" s="1009"/>
      <c r="F236" s="1009"/>
      <c r="G236" s="1009"/>
      <c r="H236" s="1010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9"/>
      <c r="D237" s="1009"/>
      <c r="E237" s="1009"/>
      <c r="F237" s="1009"/>
      <c r="G237" s="1009"/>
      <c r="H237" s="1010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9"/>
      <c r="D238" s="1009"/>
      <c r="E238" s="1009"/>
      <c r="F238" s="1009"/>
      <c r="G238" s="1009"/>
      <c r="H238" s="1010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9"/>
      <c r="D239" s="1009"/>
      <c r="E239" s="1009"/>
      <c r="F239" s="1009"/>
      <c r="G239" s="1009"/>
      <c r="H239" s="1010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9"/>
      <c r="D240" s="1009"/>
      <c r="E240" s="1009"/>
      <c r="F240" s="1009"/>
      <c r="G240" s="1009"/>
      <c r="H240" s="1010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9"/>
      <c r="D241" s="1009"/>
      <c r="E241" s="1009"/>
      <c r="F241" s="1009"/>
      <c r="G241" s="1009"/>
      <c r="H241" s="1010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9"/>
      <c r="D242" s="1009"/>
      <c r="E242" s="1009"/>
      <c r="F242" s="1009"/>
      <c r="G242" s="1009"/>
      <c r="H242" s="1010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9"/>
      <c r="D243" s="1009"/>
      <c r="E243" s="1009"/>
      <c r="F243" s="1009"/>
      <c r="G243" s="1009"/>
      <c r="H243" s="1010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9"/>
      <c r="D244" s="1009"/>
      <c r="E244" s="1009"/>
      <c r="F244" s="1009"/>
      <c r="G244" s="1009"/>
      <c r="H244" s="1010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9"/>
      <c r="D245" s="1009"/>
      <c r="E245" s="1009"/>
      <c r="F245" s="1009"/>
      <c r="G245" s="1009"/>
      <c r="H245" s="1010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9"/>
      <c r="D246" s="1009"/>
      <c r="E246" s="1009"/>
      <c r="F246" s="1009"/>
      <c r="G246" s="1009"/>
      <c r="H246" s="1010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9"/>
      <c r="D247" s="1009"/>
      <c r="E247" s="1009"/>
      <c r="F247" s="1009"/>
      <c r="G247" s="1009"/>
      <c r="H247" s="1010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9"/>
      <c r="D248" s="1009"/>
      <c r="E248" s="1009"/>
      <c r="F248" s="1009"/>
      <c r="G248" s="1009"/>
      <c r="H248" s="1010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9"/>
      <c r="D249" s="1009"/>
      <c r="E249" s="1009"/>
      <c r="F249" s="1009"/>
      <c r="G249" s="1009"/>
      <c r="H249" s="1010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9"/>
      <c r="D250" s="1009"/>
      <c r="E250" s="1009"/>
      <c r="F250" s="1009"/>
      <c r="G250" s="1009"/>
      <c r="H250" s="1010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9"/>
      <c r="D251" s="1009"/>
      <c r="E251" s="1009"/>
      <c r="F251" s="1009"/>
      <c r="G251" s="1009"/>
      <c r="H251" s="1010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9"/>
      <c r="D252" s="1009"/>
      <c r="E252" s="1009"/>
      <c r="F252" s="1009"/>
      <c r="G252" s="1009"/>
      <c r="H252" s="1010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9"/>
      <c r="D253" s="1009"/>
      <c r="E253" s="1009"/>
      <c r="F253" s="1009"/>
      <c r="G253" s="1009"/>
      <c r="H253" s="1010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9"/>
      <c r="D254" s="1009"/>
      <c r="E254" s="1009"/>
      <c r="F254" s="1009"/>
      <c r="G254" s="1009"/>
      <c r="H254" s="1010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9"/>
      <c r="D255" s="1009"/>
      <c r="E255" s="1009"/>
      <c r="F255" s="1009"/>
      <c r="G255" s="1009"/>
      <c r="H255" s="1010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9"/>
      <c r="D256" s="1009"/>
      <c r="E256" s="1009"/>
      <c r="F256" s="1009"/>
      <c r="G256" s="1009"/>
      <c r="H256" s="1010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9"/>
      <c r="D257" s="1009"/>
      <c r="E257" s="1009"/>
      <c r="F257" s="1009"/>
      <c r="G257" s="1009"/>
      <c r="H257" s="1010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9"/>
      <c r="D258" s="1009"/>
      <c r="E258" s="1009"/>
      <c r="F258" s="1009"/>
      <c r="G258" s="1009"/>
      <c r="H258" s="1010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9"/>
      <c r="D259" s="1009"/>
      <c r="E259" s="1009"/>
      <c r="F259" s="1009"/>
      <c r="G259" s="1009"/>
      <c r="H259" s="1010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9"/>
      <c r="D260" s="1009"/>
      <c r="E260" s="1009"/>
      <c r="F260" s="1009"/>
      <c r="G260" s="1009"/>
      <c r="H260" s="1010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9"/>
      <c r="D261" s="1009"/>
      <c r="E261" s="1009"/>
      <c r="F261" s="1009"/>
      <c r="G261" s="1009"/>
      <c r="H261" s="1010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4" t="s">
        <v>682</v>
      </c>
      <c r="C262" s="1044"/>
      <c r="D262" s="1044"/>
      <c r="E262" s="1044"/>
      <c r="F262" s="1044"/>
      <c r="G262" s="1044"/>
      <c r="H262" s="1044"/>
      <c r="I262" s="1044"/>
      <c r="J262" s="1044"/>
      <c r="K262" s="1044"/>
      <c r="L262" s="1044"/>
      <c r="M262" s="481"/>
      <c r="N262" s="481"/>
      <c r="O262" s="482"/>
      <c r="P262" s="481"/>
      <c r="Q262" s="481"/>
      <c r="R262" s="482"/>
    </row>
    <row r="263" spans="2:18" x14ac:dyDescent="0.25">
      <c r="B263" s="1045" t="s">
        <v>233</v>
      </c>
      <c r="C263" s="1045"/>
      <c r="D263" s="1045"/>
      <c r="E263" s="1045"/>
      <c r="F263" s="1045"/>
      <c r="G263" s="1045"/>
      <c r="H263" s="1045"/>
      <c r="I263" s="1045"/>
      <c r="J263" s="1045"/>
      <c r="K263" s="1045"/>
      <c r="L263" s="1045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3" t="s">
        <v>234</v>
      </c>
      <c r="C264" s="1014"/>
      <c r="D264" s="1014"/>
      <c r="E264" s="1014"/>
      <c r="F264" s="1014"/>
      <c r="G264" s="1014"/>
      <c r="H264" s="1015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9"/>
      <c r="D265" s="1009"/>
      <c r="E265" s="1009"/>
      <c r="F265" s="1009"/>
      <c r="G265" s="1009"/>
      <c r="H265" s="1010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9"/>
      <c r="D266" s="1009"/>
      <c r="E266" s="1009"/>
      <c r="F266" s="1009"/>
      <c r="G266" s="1009"/>
      <c r="H266" s="1010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9"/>
      <c r="D267" s="1009"/>
      <c r="E267" s="1009"/>
      <c r="F267" s="1009"/>
      <c r="G267" s="1009"/>
      <c r="H267" s="1010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9"/>
      <c r="D268" s="1009"/>
      <c r="E268" s="1009"/>
      <c r="F268" s="1009"/>
      <c r="G268" s="1009"/>
      <c r="H268" s="1010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9"/>
      <c r="D269" s="1009"/>
      <c r="E269" s="1009"/>
      <c r="F269" s="1009"/>
      <c r="G269" s="1009"/>
      <c r="H269" s="1010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9"/>
      <c r="D270" s="1009"/>
      <c r="E270" s="1009"/>
      <c r="F270" s="1009"/>
      <c r="G270" s="1009"/>
      <c r="H270" s="1010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9"/>
      <c r="D271" s="1009"/>
      <c r="E271" s="1009"/>
      <c r="F271" s="1009"/>
      <c r="G271" s="1009"/>
      <c r="H271" s="1010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9"/>
      <c r="D272" s="1009"/>
      <c r="E272" s="1009"/>
      <c r="F272" s="1009"/>
      <c r="G272" s="1009"/>
      <c r="H272" s="1010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9"/>
      <c r="D273" s="1009"/>
      <c r="E273" s="1009"/>
      <c r="F273" s="1009"/>
      <c r="G273" s="1009"/>
      <c r="H273" s="1010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9"/>
      <c r="D274" s="1009"/>
      <c r="E274" s="1009"/>
      <c r="F274" s="1009"/>
      <c r="G274" s="1009"/>
      <c r="H274" s="1010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9"/>
      <c r="D275" s="1009"/>
      <c r="E275" s="1009"/>
      <c r="F275" s="1009"/>
      <c r="G275" s="1009"/>
      <c r="H275" s="1010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9"/>
      <c r="D276" s="1009"/>
      <c r="E276" s="1009"/>
      <c r="F276" s="1009"/>
      <c r="G276" s="1009"/>
      <c r="H276" s="1010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9"/>
      <c r="D277" s="1009"/>
      <c r="E277" s="1009"/>
      <c r="F277" s="1009"/>
      <c r="G277" s="1009"/>
      <c r="H277" s="1010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9"/>
      <c r="D278" s="1009"/>
      <c r="E278" s="1009"/>
      <c r="F278" s="1009"/>
      <c r="G278" s="1009"/>
      <c r="H278" s="1010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9"/>
      <c r="D279" s="1009"/>
      <c r="E279" s="1009"/>
      <c r="F279" s="1009"/>
      <c r="G279" s="1009"/>
      <c r="H279" s="1010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9"/>
      <c r="D280" s="1009"/>
      <c r="E280" s="1009"/>
      <c r="F280" s="1009"/>
      <c r="G280" s="1009"/>
      <c r="H280" s="1010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9"/>
      <c r="D281" s="1009"/>
      <c r="E281" s="1009"/>
      <c r="F281" s="1009"/>
      <c r="G281" s="1009"/>
      <c r="H281" s="1010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9"/>
      <c r="D282" s="1009"/>
      <c r="E282" s="1009"/>
      <c r="F282" s="1009"/>
      <c r="G282" s="1009"/>
      <c r="H282" s="1010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9"/>
      <c r="D283" s="1009"/>
      <c r="E283" s="1009"/>
      <c r="F283" s="1009"/>
      <c r="G283" s="1009"/>
      <c r="H283" s="1010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9"/>
      <c r="D284" s="1009"/>
      <c r="E284" s="1009"/>
      <c r="F284" s="1009"/>
      <c r="G284" s="1009"/>
      <c r="H284" s="1010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45" t="s">
        <v>242</v>
      </c>
      <c r="C285" s="1045"/>
      <c r="D285" s="1045"/>
      <c r="E285" s="1045"/>
      <c r="F285" s="1045"/>
      <c r="G285" s="1045"/>
      <c r="H285" s="1045"/>
      <c r="I285" s="1045"/>
      <c r="J285" s="1045"/>
      <c r="K285" s="1045"/>
      <c r="L285" s="1045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3" t="s">
        <v>234</v>
      </c>
      <c r="C286" s="1014"/>
      <c r="D286" s="1014"/>
      <c r="E286" s="1014"/>
      <c r="F286" s="1014"/>
      <c r="G286" s="1014"/>
      <c r="H286" s="1015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9"/>
      <c r="D287" s="1009"/>
      <c r="E287" s="1009"/>
      <c r="F287" s="1009"/>
      <c r="G287" s="1009"/>
      <c r="H287" s="1010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9"/>
      <c r="D288" s="1009"/>
      <c r="E288" s="1009"/>
      <c r="F288" s="1009"/>
      <c r="G288" s="1009"/>
      <c r="H288" s="1010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9"/>
      <c r="D289" s="1009"/>
      <c r="E289" s="1009"/>
      <c r="F289" s="1009"/>
      <c r="G289" s="1009"/>
      <c r="H289" s="1010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9"/>
      <c r="D290" s="1009"/>
      <c r="E290" s="1009"/>
      <c r="F290" s="1009"/>
      <c r="G290" s="1009"/>
      <c r="H290" s="1010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9"/>
      <c r="D291" s="1009"/>
      <c r="E291" s="1009"/>
      <c r="F291" s="1009"/>
      <c r="G291" s="1009"/>
      <c r="H291" s="1010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9"/>
      <c r="D292" s="1009"/>
      <c r="E292" s="1009"/>
      <c r="F292" s="1009"/>
      <c r="G292" s="1009"/>
      <c r="H292" s="1010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9"/>
      <c r="D293" s="1009"/>
      <c r="E293" s="1009"/>
      <c r="F293" s="1009"/>
      <c r="G293" s="1009"/>
      <c r="H293" s="1010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9"/>
      <c r="D294" s="1009"/>
      <c r="E294" s="1009"/>
      <c r="F294" s="1009"/>
      <c r="G294" s="1009"/>
      <c r="H294" s="1010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9"/>
      <c r="D295" s="1009"/>
      <c r="E295" s="1009"/>
      <c r="F295" s="1009"/>
      <c r="G295" s="1009"/>
      <c r="H295" s="1010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9"/>
      <c r="D296" s="1009"/>
      <c r="E296" s="1009"/>
      <c r="F296" s="1009"/>
      <c r="G296" s="1009"/>
      <c r="H296" s="1010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9"/>
      <c r="D297" s="1009"/>
      <c r="E297" s="1009"/>
      <c r="F297" s="1009"/>
      <c r="G297" s="1009"/>
      <c r="H297" s="1010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9"/>
      <c r="D298" s="1009"/>
      <c r="E298" s="1009"/>
      <c r="F298" s="1009"/>
      <c r="G298" s="1009"/>
      <c r="H298" s="1010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9"/>
      <c r="D299" s="1009"/>
      <c r="E299" s="1009"/>
      <c r="F299" s="1009"/>
      <c r="G299" s="1009"/>
      <c r="H299" s="1010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9"/>
      <c r="D300" s="1009"/>
      <c r="E300" s="1009"/>
      <c r="F300" s="1009"/>
      <c r="G300" s="1009"/>
      <c r="H300" s="1010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9"/>
      <c r="D301" s="1009"/>
      <c r="E301" s="1009"/>
      <c r="F301" s="1009"/>
      <c r="G301" s="1009"/>
      <c r="H301" s="1010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9"/>
      <c r="D302" s="1009"/>
      <c r="E302" s="1009"/>
      <c r="F302" s="1009"/>
      <c r="G302" s="1009"/>
      <c r="H302" s="1010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9"/>
      <c r="D303" s="1009"/>
      <c r="E303" s="1009"/>
      <c r="F303" s="1009"/>
      <c r="G303" s="1009"/>
      <c r="H303" s="1010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9"/>
      <c r="D304" s="1009"/>
      <c r="E304" s="1009"/>
      <c r="F304" s="1009"/>
      <c r="G304" s="1009"/>
      <c r="H304" s="1010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9"/>
      <c r="D305" s="1009"/>
      <c r="E305" s="1009"/>
      <c r="F305" s="1009"/>
      <c r="G305" s="1009"/>
      <c r="H305" s="1010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9"/>
      <c r="D306" s="1009"/>
      <c r="E306" s="1009"/>
      <c r="F306" s="1009"/>
      <c r="G306" s="1009"/>
      <c r="H306" s="1010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4" t="s">
        <v>683</v>
      </c>
      <c r="C307" s="1044"/>
      <c r="D307" s="1044"/>
      <c r="E307" s="1044"/>
      <c r="F307" s="1044"/>
      <c r="G307" s="1044"/>
      <c r="H307" s="1044"/>
      <c r="I307" s="1044"/>
      <c r="J307" s="1044"/>
      <c r="K307" s="1044"/>
      <c r="L307" s="1044"/>
      <c r="M307" s="481"/>
      <c r="N307" s="481"/>
      <c r="O307" s="482"/>
      <c r="P307" s="481"/>
      <c r="Q307" s="481"/>
      <c r="R307" s="482"/>
    </row>
    <row r="308" spans="2:18" x14ac:dyDescent="0.25">
      <c r="B308" s="1045" t="s">
        <v>233</v>
      </c>
      <c r="C308" s="1045"/>
      <c r="D308" s="1045"/>
      <c r="E308" s="1045"/>
      <c r="F308" s="1045"/>
      <c r="G308" s="1045"/>
      <c r="H308" s="1045"/>
      <c r="I308" s="1045"/>
      <c r="J308" s="1045"/>
      <c r="K308" s="1045"/>
      <c r="L308" s="1045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3" t="s">
        <v>234</v>
      </c>
      <c r="C309" s="1014"/>
      <c r="D309" s="1014"/>
      <c r="E309" s="1014"/>
      <c r="F309" s="1014"/>
      <c r="G309" s="1014"/>
      <c r="H309" s="1015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9"/>
      <c r="D310" s="1009"/>
      <c r="E310" s="1009"/>
      <c r="F310" s="1009"/>
      <c r="G310" s="1009"/>
      <c r="H310" s="1010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9"/>
      <c r="D311" s="1009"/>
      <c r="E311" s="1009"/>
      <c r="F311" s="1009"/>
      <c r="G311" s="1009"/>
      <c r="H311" s="1010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9"/>
      <c r="D312" s="1009"/>
      <c r="E312" s="1009"/>
      <c r="F312" s="1009"/>
      <c r="G312" s="1009"/>
      <c r="H312" s="1010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9"/>
      <c r="D313" s="1009"/>
      <c r="E313" s="1009"/>
      <c r="F313" s="1009"/>
      <c r="G313" s="1009"/>
      <c r="H313" s="1010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9"/>
      <c r="D314" s="1009"/>
      <c r="E314" s="1009"/>
      <c r="F314" s="1009"/>
      <c r="G314" s="1009"/>
      <c r="H314" s="1010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9"/>
      <c r="D315" s="1009"/>
      <c r="E315" s="1009"/>
      <c r="F315" s="1009"/>
      <c r="G315" s="1009"/>
      <c r="H315" s="1010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9"/>
      <c r="D316" s="1009"/>
      <c r="E316" s="1009"/>
      <c r="F316" s="1009"/>
      <c r="G316" s="1009"/>
      <c r="H316" s="1010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9"/>
      <c r="D317" s="1009"/>
      <c r="E317" s="1009"/>
      <c r="F317" s="1009"/>
      <c r="G317" s="1009"/>
      <c r="H317" s="1010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9"/>
      <c r="D318" s="1009"/>
      <c r="E318" s="1009"/>
      <c r="F318" s="1009"/>
      <c r="G318" s="1009"/>
      <c r="H318" s="1010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9"/>
      <c r="D319" s="1009"/>
      <c r="E319" s="1009"/>
      <c r="F319" s="1009"/>
      <c r="G319" s="1009"/>
      <c r="H319" s="1010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45" t="s">
        <v>242</v>
      </c>
      <c r="C320" s="1045"/>
      <c r="D320" s="1045"/>
      <c r="E320" s="1045"/>
      <c r="F320" s="1045"/>
      <c r="G320" s="1045"/>
      <c r="H320" s="1045"/>
      <c r="I320" s="1045"/>
      <c r="J320" s="1045"/>
      <c r="K320" s="1045"/>
      <c r="L320" s="1045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9"/>
      <c r="D322" s="1009"/>
      <c r="E322" s="1009"/>
      <c r="F322" s="1009"/>
      <c r="G322" s="1009"/>
      <c r="H322" s="1010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9"/>
      <c r="D323" s="1009"/>
      <c r="E323" s="1009"/>
      <c r="F323" s="1009"/>
      <c r="G323" s="1009"/>
      <c r="H323" s="1010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9"/>
      <c r="D324" s="1009"/>
      <c r="E324" s="1009"/>
      <c r="F324" s="1009"/>
      <c r="G324" s="1009"/>
      <c r="H324" s="1010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9"/>
      <c r="D325" s="1009"/>
      <c r="E325" s="1009"/>
      <c r="F325" s="1009"/>
      <c r="G325" s="1009"/>
      <c r="H325" s="1010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9"/>
      <c r="D326" s="1009"/>
      <c r="E326" s="1009"/>
      <c r="F326" s="1009"/>
      <c r="G326" s="1009"/>
      <c r="H326" s="1010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9"/>
      <c r="D327" s="1009"/>
      <c r="E327" s="1009"/>
      <c r="F327" s="1009"/>
      <c r="G327" s="1009"/>
      <c r="H327" s="1010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9"/>
      <c r="D328" s="1009"/>
      <c r="E328" s="1009"/>
      <c r="F328" s="1009"/>
      <c r="G328" s="1009"/>
      <c r="H328" s="1010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9"/>
      <c r="D329" s="1009"/>
      <c r="E329" s="1009"/>
      <c r="F329" s="1009"/>
      <c r="G329" s="1009"/>
      <c r="H329" s="1010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9"/>
      <c r="D330" s="1009"/>
      <c r="E330" s="1009"/>
      <c r="F330" s="1009"/>
      <c r="G330" s="1009"/>
      <c r="H330" s="1010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9"/>
      <c r="D331" s="1009"/>
      <c r="E331" s="1009"/>
      <c r="F331" s="1009"/>
      <c r="G331" s="1009"/>
      <c r="H331" s="1010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4" t="s">
        <v>687</v>
      </c>
      <c r="C332" s="1044"/>
      <c r="D332" s="1044"/>
      <c r="E332" s="1044"/>
      <c r="F332" s="1044"/>
      <c r="G332" s="1044"/>
      <c r="H332" s="1044"/>
      <c r="I332" s="1044"/>
      <c r="J332" s="1044"/>
      <c r="K332" s="1044"/>
      <c r="L332" s="1044"/>
      <c r="M332" s="481"/>
      <c r="N332" s="481"/>
      <c r="O332" s="482"/>
      <c r="P332" s="481"/>
      <c r="Q332" s="481"/>
      <c r="R332" s="482"/>
    </row>
    <row r="333" spans="2:18" x14ac:dyDescent="0.25">
      <c r="B333" s="1045" t="s">
        <v>233</v>
      </c>
      <c r="C333" s="1045"/>
      <c r="D333" s="1045"/>
      <c r="E333" s="1045"/>
      <c r="F333" s="1045"/>
      <c r="G333" s="1045"/>
      <c r="H333" s="1045"/>
      <c r="I333" s="1045"/>
      <c r="J333" s="1045"/>
      <c r="K333" s="1045"/>
      <c r="L333" s="1045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9"/>
      <c r="D335" s="1009"/>
      <c r="E335" s="1009"/>
      <c r="F335" s="1009"/>
      <c r="G335" s="1009"/>
      <c r="H335" s="1010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9"/>
      <c r="D336" s="1009"/>
      <c r="E336" s="1009"/>
      <c r="F336" s="1009"/>
      <c r="G336" s="1009"/>
      <c r="H336" s="1010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9"/>
      <c r="D337" s="1009"/>
      <c r="E337" s="1009"/>
      <c r="F337" s="1009"/>
      <c r="G337" s="1009"/>
      <c r="H337" s="1010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9"/>
      <c r="D338" s="1009"/>
      <c r="E338" s="1009"/>
      <c r="F338" s="1009"/>
      <c r="G338" s="1009"/>
      <c r="H338" s="1010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9"/>
      <c r="D339" s="1009"/>
      <c r="E339" s="1009"/>
      <c r="F339" s="1009"/>
      <c r="G339" s="1009"/>
      <c r="H339" s="1010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9"/>
      <c r="D340" s="1009"/>
      <c r="E340" s="1009"/>
      <c r="F340" s="1009"/>
      <c r="G340" s="1009"/>
      <c r="H340" s="1010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9"/>
      <c r="D341" s="1009"/>
      <c r="E341" s="1009"/>
      <c r="F341" s="1009"/>
      <c r="G341" s="1009"/>
      <c r="H341" s="1010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9"/>
      <c r="D342" s="1009"/>
      <c r="E342" s="1009"/>
      <c r="F342" s="1009"/>
      <c r="G342" s="1009"/>
      <c r="H342" s="1010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9"/>
      <c r="D343" s="1009"/>
      <c r="E343" s="1009"/>
      <c r="F343" s="1009"/>
      <c r="G343" s="1009"/>
      <c r="H343" s="1010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9"/>
      <c r="D344" s="1009"/>
      <c r="E344" s="1009"/>
      <c r="F344" s="1009"/>
      <c r="G344" s="1009"/>
      <c r="H344" s="1010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9"/>
      <c r="D345" s="1009"/>
      <c r="E345" s="1009"/>
      <c r="F345" s="1009"/>
      <c r="G345" s="1009"/>
      <c r="H345" s="1010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9"/>
      <c r="D346" s="1009"/>
      <c r="E346" s="1009"/>
      <c r="F346" s="1009"/>
      <c r="G346" s="1009"/>
      <c r="H346" s="1010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9"/>
      <c r="D347" s="1009"/>
      <c r="E347" s="1009"/>
      <c r="F347" s="1009"/>
      <c r="G347" s="1009"/>
      <c r="H347" s="1010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9"/>
      <c r="D348" s="1009"/>
      <c r="E348" s="1009"/>
      <c r="F348" s="1009"/>
      <c r="G348" s="1009"/>
      <c r="H348" s="1010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9"/>
      <c r="D349" s="1009"/>
      <c r="E349" s="1009"/>
      <c r="F349" s="1009"/>
      <c r="G349" s="1009"/>
      <c r="H349" s="1010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9"/>
      <c r="D350" s="1009"/>
      <c r="E350" s="1009"/>
      <c r="F350" s="1009"/>
      <c r="G350" s="1009"/>
      <c r="H350" s="1010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9"/>
      <c r="D351" s="1009"/>
      <c r="E351" s="1009"/>
      <c r="F351" s="1009"/>
      <c r="G351" s="1009"/>
      <c r="H351" s="1010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9"/>
      <c r="D352" s="1009"/>
      <c r="E352" s="1009"/>
      <c r="F352" s="1009"/>
      <c r="G352" s="1009"/>
      <c r="H352" s="1010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9"/>
      <c r="D353" s="1009"/>
      <c r="E353" s="1009"/>
      <c r="F353" s="1009"/>
      <c r="G353" s="1009"/>
      <c r="H353" s="1010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9"/>
      <c r="D354" s="1009"/>
      <c r="E354" s="1009"/>
      <c r="F354" s="1009"/>
      <c r="G354" s="1009"/>
      <c r="H354" s="1010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45" t="s">
        <v>242</v>
      </c>
      <c r="C355" s="1045"/>
      <c r="D355" s="1045"/>
      <c r="E355" s="1045"/>
      <c r="F355" s="1045"/>
      <c r="G355" s="1045"/>
      <c r="H355" s="1045"/>
      <c r="I355" s="1045"/>
      <c r="J355" s="1045"/>
      <c r="K355" s="1045"/>
      <c r="L355" s="1045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3" t="s">
        <v>234</v>
      </c>
      <c r="C356" s="1014"/>
      <c r="D356" s="1014"/>
      <c r="E356" s="1014"/>
      <c r="F356" s="1014"/>
      <c r="G356" s="1014"/>
      <c r="H356" s="1015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9"/>
      <c r="D357" s="1009"/>
      <c r="E357" s="1009"/>
      <c r="F357" s="1009"/>
      <c r="G357" s="1009"/>
      <c r="H357" s="1010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9"/>
      <c r="D358" s="1009"/>
      <c r="E358" s="1009"/>
      <c r="F358" s="1009"/>
      <c r="G358" s="1009"/>
      <c r="H358" s="1010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9"/>
      <c r="D359" s="1009"/>
      <c r="E359" s="1009"/>
      <c r="F359" s="1009"/>
      <c r="G359" s="1009"/>
      <c r="H359" s="1010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9"/>
      <c r="D360" s="1009"/>
      <c r="E360" s="1009"/>
      <c r="F360" s="1009"/>
      <c r="G360" s="1009"/>
      <c r="H360" s="1010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9"/>
      <c r="D361" s="1009"/>
      <c r="E361" s="1009"/>
      <c r="F361" s="1009"/>
      <c r="G361" s="1009"/>
      <c r="H361" s="1010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9"/>
      <c r="D362" s="1009"/>
      <c r="E362" s="1009"/>
      <c r="F362" s="1009"/>
      <c r="G362" s="1009"/>
      <c r="H362" s="1010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9"/>
      <c r="D363" s="1009"/>
      <c r="E363" s="1009"/>
      <c r="F363" s="1009"/>
      <c r="G363" s="1009"/>
      <c r="H363" s="1010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9"/>
      <c r="D364" s="1009"/>
      <c r="E364" s="1009"/>
      <c r="F364" s="1009"/>
      <c r="G364" s="1009"/>
      <c r="H364" s="1010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9"/>
      <c r="D365" s="1009"/>
      <c r="E365" s="1009"/>
      <c r="F365" s="1009"/>
      <c r="G365" s="1009"/>
      <c r="H365" s="1010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9"/>
      <c r="D366" s="1009"/>
      <c r="E366" s="1009"/>
      <c r="F366" s="1009"/>
      <c r="G366" s="1009"/>
      <c r="H366" s="1010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9"/>
      <c r="D367" s="1009"/>
      <c r="E367" s="1009"/>
      <c r="F367" s="1009"/>
      <c r="G367" s="1009"/>
      <c r="H367" s="1010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9"/>
      <c r="D368" s="1009"/>
      <c r="E368" s="1009"/>
      <c r="F368" s="1009"/>
      <c r="G368" s="1009"/>
      <c r="H368" s="1010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9"/>
      <c r="D369" s="1009"/>
      <c r="E369" s="1009"/>
      <c r="F369" s="1009"/>
      <c r="G369" s="1009"/>
      <c r="H369" s="1010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9"/>
      <c r="D370" s="1009"/>
      <c r="E370" s="1009"/>
      <c r="F370" s="1009"/>
      <c r="G370" s="1009"/>
      <c r="H370" s="1010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9"/>
      <c r="D371" s="1009"/>
      <c r="E371" s="1009"/>
      <c r="F371" s="1009"/>
      <c r="G371" s="1009"/>
      <c r="H371" s="1010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9"/>
      <c r="D372" s="1009"/>
      <c r="E372" s="1009"/>
      <c r="F372" s="1009"/>
      <c r="G372" s="1009"/>
      <c r="H372" s="1010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9"/>
      <c r="D373" s="1009"/>
      <c r="E373" s="1009"/>
      <c r="F373" s="1009"/>
      <c r="G373" s="1009"/>
      <c r="H373" s="1010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9"/>
      <c r="D374" s="1009"/>
      <c r="E374" s="1009"/>
      <c r="F374" s="1009"/>
      <c r="G374" s="1009"/>
      <c r="H374" s="1010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9"/>
      <c r="D375" s="1009"/>
      <c r="E375" s="1009"/>
      <c r="F375" s="1009"/>
      <c r="G375" s="1009"/>
      <c r="H375" s="1010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9"/>
      <c r="D376" s="1009"/>
      <c r="E376" s="1009"/>
      <c r="F376" s="1009"/>
      <c r="G376" s="1009"/>
      <c r="H376" s="1010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4" t="s">
        <v>688</v>
      </c>
      <c r="C377" s="1044"/>
      <c r="D377" s="1044"/>
      <c r="E377" s="1044"/>
      <c r="F377" s="1044"/>
      <c r="G377" s="1044"/>
      <c r="H377" s="1044"/>
      <c r="I377" s="1044"/>
      <c r="J377" s="1044"/>
      <c r="K377" s="1044"/>
      <c r="L377" s="1044"/>
      <c r="M377" s="481"/>
      <c r="N377" s="481"/>
      <c r="O377" s="482"/>
      <c r="P377" s="481"/>
      <c r="Q377" s="481"/>
      <c r="R377" s="482"/>
    </row>
    <row r="378" spans="2:18" x14ac:dyDescent="0.25">
      <c r="B378" s="1045" t="s">
        <v>233</v>
      </c>
      <c r="C378" s="1045"/>
      <c r="D378" s="1045"/>
      <c r="E378" s="1045"/>
      <c r="F378" s="1045"/>
      <c r="G378" s="1045"/>
      <c r="H378" s="1045"/>
      <c r="I378" s="1045"/>
      <c r="J378" s="1045"/>
      <c r="K378" s="1045"/>
      <c r="L378" s="1045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3" t="s">
        <v>234</v>
      </c>
      <c r="C379" s="1014"/>
      <c r="D379" s="1014"/>
      <c r="E379" s="1014"/>
      <c r="F379" s="1014"/>
      <c r="G379" s="1014"/>
      <c r="H379" s="1015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9"/>
      <c r="D380" s="1009"/>
      <c r="E380" s="1009"/>
      <c r="F380" s="1009"/>
      <c r="G380" s="1009"/>
      <c r="H380" s="1010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9"/>
      <c r="D381" s="1009"/>
      <c r="E381" s="1009"/>
      <c r="F381" s="1009"/>
      <c r="G381" s="1009"/>
      <c r="H381" s="1010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9"/>
      <c r="D382" s="1009"/>
      <c r="E382" s="1009"/>
      <c r="F382" s="1009"/>
      <c r="G382" s="1009"/>
      <c r="H382" s="1010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9"/>
      <c r="D383" s="1009"/>
      <c r="E383" s="1009"/>
      <c r="F383" s="1009"/>
      <c r="G383" s="1009"/>
      <c r="H383" s="1010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9"/>
      <c r="D384" s="1009"/>
      <c r="E384" s="1009"/>
      <c r="F384" s="1009"/>
      <c r="G384" s="1009"/>
      <c r="H384" s="1010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9"/>
      <c r="D385" s="1009"/>
      <c r="E385" s="1009"/>
      <c r="F385" s="1009"/>
      <c r="G385" s="1009"/>
      <c r="H385" s="1010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9"/>
      <c r="D386" s="1009"/>
      <c r="E386" s="1009"/>
      <c r="F386" s="1009"/>
      <c r="G386" s="1009"/>
      <c r="H386" s="1010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9"/>
      <c r="D387" s="1009"/>
      <c r="E387" s="1009"/>
      <c r="F387" s="1009"/>
      <c r="G387" s="1009"/>
      <c r="H387" s="1010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9"/>
      <c r="D388" s="1009"/>
      <c r="E388" s="1009"/>
      <c r="F388" s="1009"/>
      <c r="G388" s="1009"/>
      <c r="H388" s="1010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9"/>
      <c r="D389" s="1009"/>
      <c r="E389" s="1009"/>
      <c r="F389" s="1009"/>
      <c r="G389" s="1009"/>
      <c r="H389" s="1010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9"/>
      <c r="D390" s="1009"/>
      <c r="E390" s="1009"/>
      <c r="F390" s="1009"/>
      <c r="G390" s="1009"/>
      <c r="H390" s="1010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9"/>
      <c r="D391" s="1009"/>
      <c r="E391" s="1009"/>
      <c r="F391" s="1009"/>
      <c r="G391" s="1009"/>
      <c r="H391" s="1010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9"/>
      <c r="D392" s="1009"/>
      <c r="E392" s="1009"/>
      <c r="F392" s="1009"/>
      <c r="G392" s="1009"/>
      <c r="H392" s="1010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9"/>
      <c r="D393" s="1009"/>
      <c r="E393" s="1009"/>
      <c r="F393" s="1009"/>
      <c r="G393" s="1009"/>
      <c r="H393" s="1010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9"/>
      <c r="D394" s="1009"/>
      <c r="E394" s="1009"/>
      <c r="F394" s="1009"/>
      <c r="G394" s="1009"/>
      <c r="H394" s="1010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9"/>
      <c r="D395" s="1009"/>
      <c r="E395" s="1009"/>
      <c r="F395" s="1009"/>
      <c r="G395" s="1009"/>
      <c r="H395" s="1010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9"/>
      <c r="D396" s="1009"/>
      <c r="E396" s="1009"/>
      <c r="F396" s="1009"/>
      <c r="G396" s="1009"/>
      <c r="H396" s="1010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9"/>
      <c r="D397" s="1009"/>
      <c r="E397" s="1009"/>
      <c r="F397" s="1009"/>
      <c r="G397" s="1009"/>
      <c r="H397" s="1010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9"/>
      <c r="D398" s="1009"/>
      <c r="E398" s="1009"/>
      <c r="F398" s="1009"/>
      <c r="G398" s="1009"/>
      <c r="H398" s="1010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9"/>
      <c r="D399" s="1009"/>
      <c r="E399" s="1009"/>
      <c r="F399" s="1009"/>
      <c r="G399" s="1009"/>
      <c r="H399" s="1010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45" t="s">
        <v>242</v>
      </c>
      <c r="C400" s="1045"/>
      <c r="D400" s="1045"/>
      <c r="E400" s="1045"/>
      <c r="F400" s="1045"/>
      <c r="G400" s="1045"/>
      <c r="H400" s="1045"/>
      <c r="I400" s="1045"/>
      <c r="J400" s="1045"/>
      <c r="K400" s="1045"/>
      <c r="L400" s="1045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3" t="s">
        <v>234</v>
      </c>
      <c r="C401" s="1014"/>
      <c r="D401" s="1014"/>
      <c r="E401" s="1014"/>
      <c r="F401" s="1014"/>
      <c r="G401" s="1014"/>
      <c r="H401" s="1015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9"/>
      <c r="D402" s="1009"/>
      <c r="E402" s="1009"/>
      <c r="F402" s="1009"/>
      <c r="G402" s="1009"/>
      <c r="H402" s="1010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9"/>
      <c r="D403" s="1009"/>
      <c r="E403" s="1009"/>
      <c r="F403" s="1009"/>
      <c r="G403" s="1009"/>
      <c r="H403" s="1010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9"/>
      <c r="D404" s="1009"/>
      <c r="E404" s="1009"/>
      <c r="F404" s="1009"/>
      <c r="G404" s="1009"/>
      <c r="H404" s="1010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9"/>
      <c r="D405" s="1009"/>
      <c r="E405" s="1009"/>
      <c r="F405" s="1009"/>
      <c r="G405" s="1009"/>
      <c r="H405" s="1010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9"/>
      <c r="D406" s="1009"/>
      <c r="E406" s="1009"/>
      <c r="F406" s="1009"/>
      <c r="G406" s="1009"/>
      <c r="H406" s="1010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9"/>
      <c r="D407" s="1009"/>
      <c r="E407" s="1009"/>
      <c r="F407" s="1009"/>
      <c r="G407" s="1009"/>
      <c r="H407" s="1010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9"/>
      <c r="D408" s="1009"/>
      <c r="E408" s="1009"/>
      <c r="F408" s="1009"/>
      <c r="G408" s="1009"/>
      <c r="H408" s="1010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9"/>
      <c r="D409" s="1009"/>
      <c r="E409" s="1009"/>
      <c r="F409" s="1009"/>
      <c r="G409" s="1009"/>
      <c r="H409" s="1010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9"/>
      <c r="D410" s="1009"/>
      <c r="E410" s="1009"/>
      <c r="F410" s="1009"/>
      <c r="G410" s="1009"/>
      <c r="H410" s="1010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9"/>
      <c r="D411" s="1009"/>
      <c r="E411" s="1009"/>
      <c r="F411" s="1009"/>
      <c r="G411" s="1009"/>
      <c r="H411" s="1010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9"/>
      <c r="D412" s="1009"/>
      <c r="E412" s="1009"/>
      <c r="F412" s="1009"/>
      <c r="G412" s="1009"/>
      <c r="H412" s="1010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9"/>
      <c r="D413" s="1009"/>
      <c r="E413" s="1009"/>
      <c r="F413" s="1009"/>
      <c r="G413" s="1009"/>
      <c r="H413" s="1010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9"/>
      <c r="D414" s="1009"/>
      <c r="E414" s="1009"/>
      <c r="F414" s="1009"/>
      <c r="G414" s="1009"/>
      <c r="H414" s="1010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9"/>
      <c r="D415" s="1009"/>
      <c r="E415" s="1009"/>
      <c r="F415" s="1009"/>
      <c r="G415" s="1009"/>
      <c r="H415" s="1010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9"/>
      <c r="D416" s="1009"/>
      <c r="E416" s="1009"/>
      <c r="F416" s="1009"/>
      <c r="G416" s="1009"/>
      <c r="H416" s="1010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9"/>
      <c r="D417" s="1009"/>
      <c r="E417" s="1009"/>
      <c r="F417" s="1009"/>
      <c r="G417" s="1009"/>
      <c r="H417" s="1010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9"/>
      <c r="D418" s="1009"/>
      <c r="E418" s="1009"/>
      <c r="F418" s="1009"/>
      <c r="G418" s="1009"/>
      <c r="H418" s="1010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9"/>
      <c r="D419" s="1009"/>
      <c r="E419" s="1009"/>
      <c r="F419" s="1009"/>
      <c r="G419" s="1009"/>
      <c r="H419" s="1010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9"/>
      <c r="D420" s="1009"/>
      <c r="E420" s="1009"/>
      <c r="F420" s="1009"/>
      <c r="G420" s="1009"/>
      <c r="H420" s="1010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9"/>
      <c r="D421" s="1009"/>
      <c r="E421" s="1009"/>
      <c r="F421" s="1009"/>
      <c r="G421" s="1009"/>
      <c r="H421" s="1010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4" t="s">
        <v>991</v>
      </c>
      <c r="C422" s="1044"/>
      <c r="D422" s="1044"/>
      <c r="E422" s="1044"/>
      <c r="F422" s="1044"/>
      <c r="G422" s="1044"/>
      <c r="H422" s="1044"/>
      <c r="I422" s="1044"/>
      <c r="J422" s="1044"/>
      <c r="K422" s="1044"/>
      <c r="L422" s="1044"/>
      <c r="M422" s="481"/>
      <c r="N422" s="481"/>
      <c r="O422" s="482"/>
      <c r="P422" s="481"/>
      <c r="Q422" s="481"/>
      <c r="R422" s="482"/>
    </row>
    <row r="423" spans="2:18" x14ac:dyDescent="0.25">
      <c r="B423" s="1045" t="s">
        <v>242</v>
      </c>
      <c r="C423" s="1045"/>
      <c r="D423" s="1045"/>
      <c r="E423" s="1045"/>
      <c r="F423" s="1045"/>
      <c r="G423" s="1045"/>
      <c r="H423" s="1045"/>
      <c r="I423" s="1045"/>
      <c r="J423" s="1045"/>
      <c r="K423" s="1045"/>
      <c r="L423" s="1045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3" t="s">
        <v>234</v>
      </c>
      <c r="C424" s="1014"/>
      <c r="D424" s="1014"/>
      <c r="E424" s="1014"/>
      <c r="F424" s="1014"/>
      <c r="G424" s="1014"/>
      <c r="H424" s="1015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9"/>
      <c r="D425" s="1009"/>
      <c r="E425" s="1009"/>
      <c r="F425" s="1009"/>
      <c r="G425" s="1009"/>
      <c r="H425" s="1010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9"/>
      <c r="D426" s="1009"/>
      <c r="E426" s="1009"/>
      <c r="F426" s="1009"/>
      <c r="G426" s="1009"/>
      <c r="H426" s="1010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9"/>
      <c r="D427" s="1009"/>
      <c r="E427" s="1009"/>
      <c r="F427" s="1009"/>
      <c r="G427" s="1009"/>
      <c r="H427" s="1010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9"/>
      <c r="D428" s="1009"/>
      <c r="E428" s="1009"/>
      <c r="F428" s="1009"/>
      <c r="G428" s="1009"/>
      <c r="H428" s="1010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9"/>
      <c r="D429" s="1009"/>
      <c r="E429" s="1009"/>
      <c r="F429" s="1009"/>
      <c r="G429" s="1009"/>
      <c r="H429" s="1010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9"/>
      <c r="D430" s="1009"/>
      <c r="E430" s="1009"/>
      <c r="F430" s="1009"/>
      <c r="G430" s="1009"/>
      <c r="H430" s="1010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9"/>
      <c r="D431" s="1009"/>
      <c r="E431" s="1009"/>
      <c r="F431" s="1009"/>
      <c r="G431" s="1009"/>
      <c r="H431" s="1010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9"/>
      <c r="D432" s="1009"/>
      <c r="E432" s="1009"/>
      <c r="F432" s="1009"/>
      <c r="G432" s="1009"/>
      <c r="H432" s="1010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9"/>
      <c r="D433" s="1009"/>
      <c r="E433" s="1009"/>
      <c r="F433" s="1009"/>
      <c r="G433" s="1009"/>
      <c r="H433" s="1010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9"/>
      <c r="D434" s="1009"/>
      <c r="E434" s="1009"/>
      <c r="F434" s="1009"/>
      <c r="G434" s="1009"/>
      <c r="H434" s="1010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9"/>
      <c r="D435" s="1009"/>
      <c r="E435" s="1009"/>
      <c r="F435" s="1009"/>
      <c r="G435" s="1009"/>
      <c r="H435" s="1010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9"/>
      <c r="D436" s="1009"/>
      <c r="E436" s="1009"/>
      <c r="F436" s="1009"/>
      <c r="G436" s="1009"/>
      <c r="H436" s="1010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9"/>
      <c r="D437" s="1009"/>
      <c r="E437" s="1009"/>
      <c r="F437" s="1009"/>
      <c r="G437" s="1009"/>
      <c r="H437" s="1010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9"/>
      <c r="D438" s="1009"/>
      <c r="E438" s="1009"/>
      <c r="F438" s="1009"/>
      <c r="G438" s="1009"/>
      <c r="H438" s="1010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9"/>
      <c r="D439" s="1009"/>
      <c r="E439" s="1009"/>
      <c r="F439" s="1009"/>
      <c r="G439" s="1009"/>
      <c r="H439" s="1010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9"/>
      <c r="D440" s="1009"/>
      <c r="E440" s="1009"/>
      <c r="F440" s="1009"/>
      <c r="G440" s="1009"/>
      <c r="H440" s="1010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9"/>
      <c r="D441" s="1009"/>
      <c r="E441" s="1009"/>
      <c r="F441" s="1009"/>
      <c r="G441" s="1009"/>
      <c r="H441" s="1010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9"/>
      <c r="D442" s="1009"/>
      <c r="E442" s="1009"/>
      <c r="F442" s="1009"/>
      <c r="G442" s="1009"/>
      <c r="H442" s="1010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9"/>
      <c r="D443" s="1009"/>
      <c r="E443" s="1009"/>
      <c r="F443" s="1009"/>
      <c r="G443" s="1009"/>
      <c r="H443" s="1010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9"/>
      <c r="D444" s="1009"/>
      <c r="E444" s="1009"/>
      <c r="F444" s="1009"/>
      <c r="G444" s="1009"/>
      <c r="H444" s="1010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46" t="s">
        <v>926</v>
      </c>
      <c r="C445" s="970"/>
      <c r="D445" s="970"/>
      <c r="E445" s="970"/>
      <c r="F445" s="970"/>
      <c r="G445" s="970"/>
      <c r="H445" s="970"/>
      <c r="I445" s="970"/>
      <c r="J445" s="970"/>
      <c r="K445" s="970"/>
      <c r="L445" s="1047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1" t="s">
        <v>916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1" t="s">
        <v>917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1" t="s">
        <v>918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1" t="s">
        <v>919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1" t="s">
        <v>920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1" t="s">
        <v>921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1" t="s">
        <v>922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48" t="s">
        <v>923</v>
      </c>
      <c r="C453" s="1048"/>
      <c r="D453" s="1048"/>
      <c r="E453" s="1048"/>
      <c r="F453" s="1048"/>
      <c r="G453" s="1048"/>
      <c r="H453" s="1048"/>
      <c r="I453" s="1048"/>
      <c r="J453" s="1048"/>
      <c r="K453" s="1048"/>
      <c r="L453" s="1048"/>
      <c r="M453" s="1041" t="s">
        <v>913</v>
      </c>
      <c r="N453" s="1041"/>
      <c r="O453" s="1041"/>
      <c r="P453" s="1041" t="s">
        <v>913</v>
      </c>
      <c r="Q453" s="1041"/>
      <c r="R453" s="1041"/>
    </row>
  </sheetData>
  <sheetProtection algorithmName="SHA-512" hashValue="0MT7Eq5ja0Pr8VkiHmjAL6dbqaLt7oeCEQgSzj4e66hrCFmBqBILQhHQ+kTSok54bGq7WOTOEUdtGxnObHGL0Q==" saltValue="QokcicNv55tMHqD0SQJJNA==" spinCount="100000" sheet="1" autoFilter="0"/>
  <mergeCells count="451">
    <mergeCell ref="C16:H16"/>
    <mergeCell ref="B9:H9"/>
    <mergeCell ref="C10:H10"/>
    <mergeCell ref="C15:H15"/>
    <mergeCell ref="C11:H11"/>
    <mergeCell ref="C12:H12"/>
    <mergeCell ref="C13:H13"/>
    <mergeCell ref="C14:H14"/>
    <mergeCell ref="B7:L7"/>
    <mergeCell ref="B8:L8"/>
    <mergeCell ref="C17:H17"/>
    <mergeCell ref="C18:H18"/>
    <mergeCell ref="C19:H19"/>
    <mergeCell ref="C20:H20"/>
    <mergeCell ref="C21:H21"/>
    <mergeCell ref="C22:H22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49:H49"/>
    <mergeCell ref="C50:H50"/>
    <mergeCell ref="C51:H51"/>
    <mergeCell ref="C38:H38"/>
    <mergeCell ref="C39:H39"/>
    <mergeCell ref="C40:H40"/>
    <mergeCell ref="C41:H41"/>
    <mergeCell ref="C42:H42"/>
    <mergeCell ref="C43:H43"/>
    <mergeCell ref="C44:H44"/>
    <mergeCell ref="C47:H47"/>
    <mergeCell ref="C48:H48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70:H70"/>
    <mergeCell ref="C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16:H116"/>
    <mergeCell ref="C117:H117"/>
    <mergeCell ref="C118:H118"/>
    <mergeCell ref="C119:H119"/>
    <mergeCell ref="C120:H120"/>
    <mergeCell ref="C121:H121"/>
    <mergeCell ref="C133:H133"/>
    <mergeCell ref="C122:H122"/>
    <mergeCell ref="C123:H123"/>
    <mergeCell ref="C124:H124"/>
    <mergeCell ref="C125:H125"/>
    <mergeCell ref="C126:H126"/>
    <mergeCell ref="C127:H127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9:H139"/>
    <mergeCell ref="C140:H140"/>
    <mergeCell ref="C141:H141"/>
    <mergeCell ref="C142:H142"/>
    <mergeCell ref="C143:H143"/>
    <mergeCell ref="C144:H144"/>
    <mergeCell ref="C145:H145"/>
    <mergeCell ref="C146:H146"/>
    <mergeCell ref="C147:H147"/>
    <mergeCell ref="C148:H148"/>
    <mergeCell ref="C149:H149"/>
    <mergeCell ref="C150:H150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208:H208"/>
    <mergeCell ref="C197:H197"/>
    <mergeCell ref="C198:H198"/>
    <mergeCell ref="C199:H199"/>
    <mergeCell ref="C200:H200"/>
    <mergeCell ref="C201:H201"/>
    <mergeCell ref="C202:H202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14:H214"/>
    <mergeCell ref="C215:H215"/>
    <mergeCell ref="C216:H216"/>
    <mergeCell ref="C217:H217"/>
    <mergeCell ref="C218:H218"/>
    <mergeCell ref="C219:H219"/>
    <mergeCell ref="C220:H220"/>
    <mergeCell ref="C221:H221"/>
    <mergeCell ref="C222:H222"/>
    <mergeCell ref="C223:H223"/>
    <mergeCell ref="C224:H224"/>
    <mergeCell ref="C225:H225"/>
    <mergeCell ref="C226:H226"/>
    <mergeCell ref="C227:H227"/>
    <mergeCell ref="C228:H228"/>
    <mergeCell ref="C229:H229"/>
    <mergeCell ref="C230:H230"/>
    <mergeCell ref="C231:H231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66:H266"/>
    <mergeCell ref="C267:H267"/>
    <mergeCell ref="C268:H268"/>
    <mergeCell ref="C269:H269"/>
    <mergeCell ref="C270:H270"/>
    <mergeCell ref="C271:H271"/>
    <mergeCell ref="C283:H283"/>
    <mergeCell ref="C272:H272"/>
    <mergeCell ref="C273:H273"/>
    <mergeCell ref="C274:H274"/>
    <mergeCell ref="C275:H275"/>
    <mergeCell ref="C276:H276"/>
    <mergeCell ref="C277:H277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9:H289"/>
    <mergeCell ref="C290:H290"/>
    <mergeCell ref="C291:H291"/>
    <mergeCell ref="C292:H292"/>
    <mergeCell ref="C293:H293"/>
    <mergeCell ref="C294:H294"/>
    <mergeCell ref="C306:H306"/>
    <mergeCell ref="C295:H295"/>
    <mergeCell ref="C296:H296"/>
    <mergeCell ref="C297:H297"/>
    <mergeCell ref="C298:H298"/>
    <mergeCell ref="C299:H299"/>
    <mergeCell ref="C300:H300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22:H322"/>
    <mergeCell ref="C323:H323"/>
    <mergeCell ref="C324:H324"/>
    <mergeCell ref="C325:H325"/>
    <mergeCell ref="C326:H326"/>
    <mergeCell ref="C327:H327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38:H338"/>
    <mergeCell ref="C339:H339"/>
    <mergeCell ref="C340:H340"/>
    <mergeCell ref="C341:H341"/>
    <mergeCell ref="C342:H342"/>
    <mergeCell ref="C343:H343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83:H383"/>
    <mergeCell ref="C384:H384"/>
    <mergeCell ref="C385:H385"/>
    <mergeCell ref="C386:H386"/>
    <mergeCell ref="C387:H387"/>
    <mergeCell ref="C388:H388"/>
    <mergeCell ref="C389:H389"/>
    <mergeCell ref="C390:H390"/>
    <mergeCell ref="C391:H391"/>
    <mergeCell ref="C392:H392"/>
    <mergeCell ref="C393:H393"/>
    <mergeCell ref="C394:H394"/>
    <mergeCell ref="C395:H395"/>
    <mergeCell ref="C396:H396"/>
    <mergeCell ref="C397:H397"/>
    <mergeCell ref="C398:H398"/>
    <mergeCell ref="C399:H399"/>
    <mergeCell ref="B400:L400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C436:H436"/>
    <mergeCell ref="C437:H437"/>
    <mergeCell ref="C438:H438"/>
    <mergeCell ref="C439:H439"/>
    <mergeCell ref="C440:H440"/>
    <mergeCell ref="C441:H441"/>
    <mergeCell ref="C430:H430"/>
    <mergeCell ref="C431:H431"/>
    <mergeCell ref="C432:H432"/>
    <mergeCell ref="C433:H433"/>
    <mergeCell ref="C434:H434"/>
    <mergeCell ref="C435:H435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949A-D3B3-48CC-AD6E-41120CAD448D}">
  <sheetPr codeName="Plan20">
    <tabColor theme="7" tint="-0.499984740745262"/>
  </sheetPr>
  <dimension ref="B2:V467"/>
  <sheetViews>
    <sheetView showGridLines="0" zoomScale="80" zoomScaleNormal="80" workbookViewId="0">
      <pane ySplit="6" topLeftCell="A136" activePane="bottomLeft" state="frozen"/>
      <selection activeCell="H20" sqref="H20"/>
      <selection pane="bottomLeft" activeCell="P162" sqref="P162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2" t="s">
        <v>933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34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5" t="s">
        <v>213</v>
      </c>
      <c r="O3" s="1036"/>
      <c r="P3" s="1037"/>
      <c r="R3" s="911" t="s">
        <v>883</v>
      </c>
      <c r="S3" s="912"/>
      <c r="T3" s="913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2"/>
      <c r="O4" s="1043"/>
      <c r="P4" s="1054"/>
      <c r="R4" s="883" t="s">
        <v>888</v>
      </c>
      <c r="S4" s="883"/>
      <c r="T4" s="883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8"/>
      <c r="O5" s="1039"/>
      <c r="P5" s="1040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7" t="s">
        <v>678</v>
      </c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9"/>
      <c r="R7" s="349"/>
      <c r="S7" s="349"/>
      <c r="T7" s="349"/>
      <c r="U7" s="349"/>
      <c r="V7" s="349"/>
    </row>
    <row r="8" spans="2:22" x14ac:dyDescent="0.25">
      <c r="B8" s="1051" t="s">
        <v>233</v>
      </c>
      <c r="C8" s="1052"/>
      <c r="D8" s="1052"/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3"/>
      <c r="R8" s="349"/>
      <c r="S8" s="349"/>
      <c r="T8" s="349"/>
      <c r="U8" s="349"/>
      <c r="V8" s="349"/>
    </row>
    <row r="9" spans="2:22" x14ac:dyDescent="0.25">
      <c r="B9" s="1013" t="s">
        <v>234</v>
      </c>
      <c r="C9" s="1014"/>
      <c r="D9" s="1014"/>
      <c r="E9" s="1014"/>
      <c r="F9" s="1014"/>
      <c r="G9" s="1014"/>
      <c r="H9" s="1015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29" t="str">
        <f>IF(ISBLANK('M&amp;V (ORÇ)'!C10)," ",'M&amp;V (ORÇ)'!C10)</f>
        <v xml:space="preserve"> </v>
      </c>
      <c r="D10" s="1030"/>
      <c r="E10" s="1030"/>
      <c r="F10" s="1030"/>
      <c r="G10" s="1030"/>
      <c r="H10" s="1031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29" t="str">
        <f>IF(ISBLANK('M&amp;V (ORÇ)'!C11)," ",'M&amp;V (ORÇ)'!C11)</f>
        <v xml:space="preserve"> </v>
      </c>
      <c r="D11" s="1030"/>
      <c r="E11" s="1030"/>
      <c r="F11" s="1030"/>
      <c r="G11" s="1030"/>
      <c r="H11" s="1031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29" t="str">
        <f>IF(ISBLANK('M&amp;V (ORÇ)'!C12)," ",'M&amp;V (ORÇ)'!C12)</f>
        <v xml:space="preserve"> </v>
      </c>
      <c r="D12" s="1030"/>
      <c r="E12" s="1030"/>
      <c r="F12" s="1030"/>
      <c r="G12" s="1030"/>
      <c r="H12" s="1031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29" t="str">
        <f>IF(ISBLANK('M&amp;V (ORÇ)'!C13)," ",'M&amp;V (ORÇ)'!C13)</f>
        <v xml:space="preserve"> </v>
      </c>
      <c r="D13" s="1030"/>
      <c r="E13" s="1030"/>
      <c r="F13" s="1030"/>
      <c r="G13" s="1030"/>
      <c r="H13" s="1031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29" t="str">
        <f>IF(ISBLANK('M&amp;V (ORÇ)'!C14)," ",'M&amp;V (ORÇ)'!C14)</f>
        <v xml:space="preserve"> </v>
      </c>
      <c r="D14" s="1030"/>
      <c r="E14" s="1030"/>
      <c r="F14" s="1030"/>
      <c r="G14" s="1030"/>
      <c r="H14" s="1031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29" t="str">
        <f>IF(ISBLANK('M&amp;V (ORÇ)'!C15)," ",'M&amp;V (ORÇ)'!C15)</f>
        <v xml:space="preserve"> </v>
      </c>
      <c r="D15" s="1030"/>
      <c r="E15" s="1030"/>
      <c r="F15" s="1030"/>
      <c r="G15" s="1030"/>
      <c r="H15" s="1031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29" t="str">
        <f>IF(ISBLANK('M&amp;V (ORÇ)'!C16)," ",'M&amp;V (ORÇ)'!C16)</f>
        <v xml:space="preserve"> </v>
      </c>
      <c r="D16" s="1030"/>
      <c r="E16" s="1030"/>
      <c r="F16" s="1030"/>
      <c r="G16" s="1030"/>
      <c r="H16" s="1031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29" t="str">
        <f>IF(ISBLANK('M&amp;V (ORÇ)'!C17)," ",'M&amp;V (ORÇ)'!C17)</f>
        <v xml:space="preserve"> </v>
      </c>
      <c r="D17" s="1030"/>
      <c r="E17" s="1030"/>
      <c r="F17" s="1030"/>
      <c r="G17" s="1030"/>
      <c r="H17" s="1031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29" t="str">
        <f>IF(ISBLANK('M&amp;V (ORÇ)'!C18)," ",'M&amp;V (ORÇ)'!C18)</f>
        <v xml:space="preserve"> </v>
      </c>
      <c r="D18" s="1030"/>
      <c r="E18" s="1030"/>
      <c r="F18" s="1030"/>
      <c r="G18" s="1030"/>
      <c r="H18" s="1031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29" t="str">
        <f>IF(ISBLANK('M&amp;V (ORÇ)'!C19)," ",'M&amp;V (ORÇ)'!C19)</f>
        <v xml:space="preserve"> </v>
      </c>
      <c r="D19" s="1030"/>
      <c r="E19" s="1030"/>
      <c r="F19" s="1030"/>
      <c r="G19" s="1030"/>
      <c r="H19" s="1031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29" t="str">
        <f>IF(ISBLANK('M&amp;V (ORÇ)'!C20)," ",'M&amp;V (ORÇ)'!C20)</f>
        <v xml:space="preserve"> </v>
      </c>
      <c r="D20" s="1030"/>
      <c r="E20" s="1030"/>
      <c r="F20" s="1030"/>
      <c r="G20" s="1030"/>
      <c r="H20" s="1031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29" t="str">
        <f>IF(ISBLANK('M&amp;V (ORÇ)'!C21)," ",'M&amp;V (ORÇ)'!C21)</f>
        <v xml:space="preserve"> </v>
      </c>
      <c r="D21" s="1030"/>
      <c r="E21" s="1030"/>
      <c r="F21" s="1030"/>
      <c r="G21" s="1030"/>
      <c r="H21" s="1031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29" t="str">
        <f>IF(ISBLANK('M&amp;V (ORÇ)'!C22)," ",'M&amp;V (ORÇ)'!C22)</f>
        <v xml:space="preserve"> </v>
      </c>
      <c r="D22" s="1030"/>
      <c r="E22" s="1030"/>
      <c r="F22" s="1030"/>
      <c r="G22" s="1030"/>
      <c r="H22" s="1031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29" t="str">
        <f>IF(ISBLANK('M&amp;V (ORÇ)'!C23)," ",'M&amp;V (ORÇ)'!C23)</f>
        <v xml:space="preserve"> </v>
      </c>
      <c r="D23" s="1030"/>
      <c r="E23" s="1030"/>
      <c r="F23" s="1030"/>
      <c r="G23" s="1030"/>
      <c r="H23" s="1031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29" t="str">
        <f>IF(ISBLANK('M&amp;V (ORÇ)'!C24)," ",'M&amp;V (ORÇ)'!C24)</f>
        <v xml:space="preserve"> </v>
      </c>
      <c r="D24" s="1030"/>
      <c r="E24" s="1030"/>
      <c r="F24" s="1030"/>
      <c r="G24" s="1030"/>
      <c r="H24" s="1031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29" t="str">
        <f>IF(ISBLANK('M&amp;V (ORÇ)'!C25)," ",'M&amp;V (ORÇ)'!C25)</f>
        <v xml:space="preserve"> </v>
      </c>
      <c r="D25" s="1030"/>
      <c r="E25" s="1030"/>
      <c r="F25" s="1030"/>
      <c r="G25" s="1030"/>
      <c r="H25" s="1031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29" t="str">
        <f>IF(ISBLANK('M&amp;V (ORÇ)'!C26)," ",'M&amp;V (ORÇ)'!C26)</f>
        <v xml:space="preserve"> </v>
      </c>
      <c r="D26" s="1030"/>
      <c r="E26" s="1030"/>
      <c r="F26" s="1030"/>
      <c r="G26" s="1030"/>
      <c r="H26" s="1031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29" t="str">
        <f>IF(ISBLANK('M&amp;V (ORÇ)'!C27)," ",'M&amp;V (ORÇ)'!C27)</f>
        <v xml:space="preserve"> </v>
      </c>
      <c r="D27" s="1030"/>
      <c r="E27" s="1030"/>
      <c r="F27" s="1030"/>
      <c r="G27" s="1030"/>
      <c r="H27" s="1031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29" t="str">
        <f>IF(ISBLANK('M&amp;V (ORÇ)'!C28)," ",'M&amp;V (ORÇ)'!C28)</f>
        <v xml:space="preserve"> </v>
      </c>
      <c r="D28" s="1030"/>
      <c r="E28" s="1030"/>
      <c r="F28" s="1030"/>
      <c r="G28" s="1030"/>
      <c r="H28" s="1031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29" t="str">
        <f>IF(ISBLANK('M&amp;V (ORÇ)'!C29)," ",'M&amp;V (ORÇ)'!C29)</f>
        <v xml:space="preserve"> </v>
      </c>
      <c r="D29" s="1030"/>
      <c r="E29" s="1030"/>
      <c r="F29" s="1030"/>
      <c r="G29" s="1030"/>
      <c r="H29" s="1031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29" t="str">
        <f>IF(ISBLANK('M&amp;V (ORÇ)'!C30)," ",'M&amp;V (ORÇ)'!C30)</f>
        <v xml:space="preserve"> </v>
      </c>
      <c r="D30" s="1030"/>
      <c r="E30" s="1030"/>
      <c r="F30" s="1030"/>
      <c r="G30" s="1030"/>
      <c r="H30" s="1031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29" t="str">
        <f>IF(ISBLANK('M&amp;V (ORÇ)'!C31)," ",'M&amp;V (ORÇ)'!C31)</f>
        <v xml:space="preserve"> </v>
      </c>
      <c r="D31" s="1030"/>
      <c r="E31" s="1030"/>
      <c r="F31" s="1030"/>
      <c r="G31" s="1030"/>
      <c r="H31" s="1031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29" t="str">
        <f>IF(ISBLANK('M&amp;V (ORÇ)'!C32)," ",'M&amp;V (ORÇ)'!C32)</f>
        <v xml:space="preserve"> </v>
      </c>
      <c r="D32" s="1030"/>
      <c r="E32" s="1030"/>
      <c r="F32" s="1030"/>
      <c r="G32" s="1030"/>
      <c r="H32" s="1031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29" t="str">
        <f>IF(ISBLANK('M&amp;V (ORÇ)'!C33)," ",'M&amp;V (ORÇ)'!C33)</f>
        <v xml:space="preserve"> </v>
      </c>
      <c r="D33" s="1030"/>
      <c r="E33" s="1030"/>
      <c r="F33" s="1030"/>
      <c r="G33" s="1030"/>
      <c r="H33" s="1031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29" t="str">
        <f>IF(ISBLANK('M&amp;V (ORÇ)'!C34)," ",'M&amp;V (ORÇ)'!C34)</f>
        <v xml:space="preserve"> </v>
      </c>
      <c r="D34" s="1030"/>
      <c r="E34" s="1030"/>
      <c r="F34" s="1030"/>
      <c r="G34" s="1030"/>
      <c r="H34" s="1031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29" t="str">
        <f>IF(ISBLANK('M&amp;V (ORÇ)'!C35)," ",'M&amp;V (ORÇ)'!C35)</f>
        <v xml:space="preserve"> </v>
      </c>
      <c r="D35" s="1030"/>
      <c r="E35" s="1030"/>
      <c r="F35" s="1030"/>
      <c r="G35" s="1030"/>
      <c r="H35" s="1031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29" t="str">
        <f>IF(ISBLANK('M&amp;V (ORÇ)'!C36)," ",'M&amp;V (ORÇ)'!C36)</f>
        <v xml:space="preserve"> </v>
      </c>
      <c r="D36" s="1030"/>
      <c r="E36" s="1030"/>
      <c r="F36" s="1030"/>
      <c r="G36" s="1030"/>
      <c r="H36" s="1031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29" t="str">
        <f>IF(ISBLANK('M&amp;V (ORÇ)'!C37)," ",'M&amp;V (ORÇ)'!C37)</f>
        <v xml:space="preserve"> </v>
      </c>
      <c r="D37" s="1030"/>
      <c r="E37" s="1030"/>
      <c r="F37" s="1030"/>
      <c r="G37" s="1030"/>
      <c r="H37" s="1031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29" t="str">
        <f>IF(ISBLANK('M&amp;V (ORÇ)'!C38)," ",'M&amp;V (ORÇ)'!C38)</f>
        <v xml:space="preserve"> </v>
      </c>
      <c r="D38" s="1030"/>
      <c r="E38" s="1030"/>
      <c r="F38" s="1030"/>
      <c r="G38" s="1030"/>
      <c r="H38" s="1031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29" t="str">
        <f>IF(ISBLANK('M&amp;V (ORÇ)'!C39)," ",'M&amp;V (ORÇ)'!C39)</f>
        <v xml:space="preserve"> </v>
      </c>
      <c r="D39" s="1030"/>
      <c r="E39" s="1030"/>
      <c r="F39" s="1030"/>
      <c r="G39" s="1030"/>
      <c r="H39" s="1031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29" t="str">
        <f>IF(ISBLANK('M&amp;V (ORÇ)'!C40)," ",'M&amp;V (ORÇ)'!C40)</f>
        <v xml:space="preserve"> </v>
      </c>
      <c r="D40" s="1030"/>
      <c r="E40" s="1030"/>
      <c r="F40" s="1030"/>
      <c r="G40" s="1030"/>
      <c r="H40" s="1031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29" t="str">
        <f>IF(ISBLANK('M&amp;V (ORÇ)'!C41)," ",'M&amp;V (ORÇ)'!C41)</f>
        <v xml:space="preserve"> </v>
      </c>
      <c r="D41" s="1030"/>
      <c r="E41" s="1030"/>
      <c r="F41" s="1030"/>
      <c r="G41" s="1030"/>
      <c r="H41" s="1031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29" t="str">
        <f>IF(ISBLANK('M&amp;V (ORÇ)'!C42)," ",'M&amp;V (ORÇ)'!C42)</f>
        <v xml:space="preserve"> </v>
      </c>
      <c r="D42" s="1030"/>
      <c r="E42" s="1030"/>
      <c r="F42" s="1030"/>
      <c r="G42" s="1030"/>
      <c r="H42" s="1031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29" t="str">
        <f>IF(ISBLANK('M&amp;V (ORÇ)'!C43)," ",'M&amp;V (ORÇ)'!C43)</f>
        <v xml:space="preserve"> </v>
      </c>
      <c r="D43" s="1030"/>
      <c r="E43" s="1030"/>
      <c r="F43" s="1030"/>
      <c r="G43" s="1030"/>
      <c r="H43" s="1031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29" t="str">
        <f>IF(ISBLANK('M&amp;V (ORÇ)'!C44)," ",'M&amp;V (ORÇ)'!C44)</f>
        <v xml:space="preserve"> </v>
      </c>
      <c r="D44" s="1030"/>
      <c r="E44" s="1030"/>
      <c r="F44" s="1030"/>
      <c r="G44" s="1030"/>
      <c r="H44" s="1031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29" t="str">
        <f>IF(ISBLANK('M&amp;V (ORÇ)'!C45)," ",'M&amp;V (ORÇ)'!C45)</f>
        <v xml:space="preserve"> </v>
      </c>
      <c r="D45" s="1030"/>
      <c r="E45" s="1030"/>
      <c r="F45" s="1030"/>
      <c r="G45" s="1030"/>
      <c r="H45" s="1031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29" t="str">
        <f>IF(ISBLANK('M&amp;V (ORÇ)'!C46)," ",'M&amp;V (ORÇ)'!C46)</f>
        <v xml:space="preserve"> </v>
      </c>
      <c r="D46" s="1030"/>
      <c r="E46" s="1030"/>
      <c r="F46" s="1030"/>
      <c r="G46" s="1030"/>
      <c r="H46" s="1031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29" t="str">
        <f>IF(ISBLANK('M&amp;V (ORÇ)'!C47)," ",'M&amp;V (ORÇ)'!C47)</f>
        <v xml:space="preserve"> </v>
      </c>
      <c r="D47" s="1030"/>
      <c r="E47" s="1030"/>
      <c r="F47" s="1030"/>
      <c r="G47" s="1030"/>
      <c r="H47" s="1031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29" t="str">
        <f>IF(ISBLANK('M&amp;V (ORÇ)'!C48)," ",'M&amp;V (ORÇ)'!C48)</f>
        <v xml:space="preserve"> </v>
      </c>
      <c r="D48" s="1030"/>
      <c r="E48" s="1030"/>
      <c r="F48" s="1030"/>
      <c r="G48" s="1030"/>
      <c r="H48" s="1031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29" t="str">
        <f>IF(ISBLANK('M&amp;V (ORÇ)'!C49)," ",'M&amp;V (ORÇ)'!C49)</f>
        <v xml:space="preserve"> </v>
      </c>
      <c r="D49" s="1030"/>
      <c r="E49" s="1030"/>
      <c r="F49" s="1030"/>
      <c r="G49" s="1030"/>
      <c r="H49" s="1031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29" t="str">
        <f>IF(ISBLANK('M&amp;V (ORÇ)'!C50)," ",'M&amp;V (ORÇ)'!C50)</f>
        <v xml:space="preserve"> </v>
      </c>
      <c r="D50" s="1030"/>
      <c r="E50" s="1030"/>
      <c r="F50" s="1030"/>
      <c r="G50" s="1030"/>
      <c r="H50" s="1031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29" t="str">
        <f>IF(ISBLANK('M&amp;V (ORÇ)'!C51)," ",'M&amp;V (ORÇ)'!C51)</f>
        <v xml:space="preserve"> </v>
      </c>
      <c r="D51" s="1030"/>
      <c r="E51" s="1030"/>
      <c r="F51" s="1030"/>
      <c r="G51" s="1030"/>
      <c r="H51" s="1031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29" t="str">
        <f>IF(ISBLANK('M&amp;V (ORÇ)'!C52)," ",'M&amp;V (ORÇ)'!C52)</f>
        <v xml:space="preserve"> </v>
      </c>
      <c r="D52" s="1030"/>
      <c r="E52" s="1030"/>
      <c r="F52" s="1030"/>
      <c r="G52" s="1030"/>
      <c r="H52" s="1031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29" t="str">
        <f>IF(ISBLANK('M&amp;V (ORÇ)'!C53)," ",'M&amp;V (ORÇ)'!C53)</f>
        <v xml:space="preserve"> </v>
      </c>
      <c r="D53" s="1030"/>
      <c r="E53" s="1030"/>
      <c r="F53" s="1030"/>
      <c r="G53" s="1030"/>
      <c r="H53" s="1031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29" t="str">
        <f>IF(ISBLANK('M&amp;V (ORÇ)'!C54)," ",'M&amp;V (ORÇ)'!C54)</f>
        <v xml:space="preserve"> </v>
      </c>
      <c r="D54" s="1030"/>
      <c r="E54" s="1030"/>
      <c r="F54" s="1030"/>
      <c r="G54" s="1030"/>
      <c r="H54" s="1031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29" t="str">
        <f>IF(ISBLANK('M&amp;V (ORÇ)'!C55)," ",'M&amp;V (ORÇ)'!C55)</f>
        <v xml:space="preserve"> </v>
      </c>
      <c r="D55" s="1030"/>
      <c r="E55" s="1030"/>
      <c r="F55" s="1030"/>
      <c r="G55" s="1030"/>
      <c r="H55" s="1031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29" t="str">
        <f>IF(ISBLANK('M&amp;V (ORÇ)'!C56)," ",'M&amp;V (ORÇ)'!C56)</f>
        <v xml:space="preserve"> </v>
      </c>
      <c r="D56" s="1030"/>
      <c r="E56" s="1030"/>
      <c r="F56" s="1030"/>
      <c r="G56" s="1030"/>
      <c r="H56" s="1031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29" t="str">
        <f>IF(ISBLANK('M&amp;V (ORÇ)'!C57)," ",'M&amp;V (ORÇ)'!C57)</f>
        <v xml:space="preserve"> </v>
      </c>
      <c r="D57" s="1030"/>
      <c r="E57" s="1030"/>
      <c r="F57" s="1030"/>
      <c r="G57" s="1030"/>
      <c r="H57" s="1031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29" t="str">
        <f>IF(ISBLANK('M&amp;V (ORÇ)'!C58)," ",'M&amp;V (ORÇ)'!C58)</f>
        <v xml:space="preserve"> </v>
      </c>
      <c r="D58" s="1030"/>
      <c r="E58" s="1030"/>
      <c r="F58" s="1030"/>
      <c r="G58" s="1030"/>
      <c r="H58" s="1031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29" t="str">
        <f>IF(ISBLANK('M&amp;V (ORÇ)'!C59)," ",'M&amp;V (ORÇ)'!C59)</f>
        <v xml:space="preserve"> </v>
      </c>
      <c r="D59" s="1030"/>
      <c r="E59" s="1030"/>
      <c r="F59" s="1030"/>
      <c r="G59" s="1030"/>
      <c r="H59" s="1031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2" t="s">
        <v>241</v>
      </c>
      <c r="D60" s="1032"/>
      <c r="E60" s="1032"/>
      <c r="F60" s="1032"/>
      <c r="G60" s="1032"/>
      <c r="H60" s="1032"/>
      <c r="I60" s="1032"/>
      <c r="J60" s="1032"/>
      <c r="K60" s="1032"/>
      <c r="L60" s="1033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1" t="s">
        <v>242</v>
      </c>
      <c r="C61" s="1052"/>
      <c r="D61" s="1052"/>
      <c r="E61" s="1052"/>
      <c r="F61" s="1052"/>
      <c r="G61" s="1052"/>
      <c r="H61" s="1052"/>
      <c r="I61" s="1052"/>
      <c r="J61" s="1052"/>
      <c r="K61" s="1052"/>
      <c r="L61" s="1052"/>
      <c r="M61" s="1052"/>
      <c r="N61" s="1052"/>
      <c r="O61" s="1052" t="str">
        <f>B61</f>
        <v>PERÍODO PÓS-RETROFIT</v>
      </c>
      <c r="P61" s="1053"/>
    </row>
    <row r="62" spans="2:16" x14ac:dyDescent="0.25">
      <c r="B62" s="1013" t="s">
        <v>234</v>
      </c>
      <c r="C62" s="1014"/>
      <c r="D62" s="1014"/>
      <c r="E62" s="1014"/>
      <c r="F62" s="1014"/>
      <c r="G62" s="1014"/>
      <c r="H62" s="1015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29" t="str">
        <f>IF(ISBLANK('M&amp;V (ORÇ)'!C62)," ",'M&amp;V (ORÇ)'!C62)</f>
        <v xml:space="preserve"> </v>
      </c>
      <c r="D63" s="1030"/>
      <c r="E63" s="1030"/>
      <c r="F63" s="1030"/>
      <c r="G63" s="1030"/>
      <c r="H63" s="1031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29" t="str">
        <f>IF(ISBLANK('M&amp;V (ORÇ)'!C63)," ",'M&amp;V (ORÇ)'!C63)</f>
        <v xml:space="preserve"> </v>
      </c>
      <c r="D64" s="1030"/>
      <c r="E64" s="1030"/>
      <c r="F64" s="1030"/>
      <c r="G64" s="1030"/>
      <c r="H64" s="1031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29" t="str">
        <f>IF(ISBLANK('M&amp;V (ORÇ)'!C64)," ",'M&amp;V (ORÇ)'!C64)</f>
        <v xml:space="preserve"> </v>
      </c>
      <c r="D65" s="1030"/>
      <c r="E65" s="1030"/>
      <c r="F65" s="1030"/>
      <c r="G65" s="1030"/>
      <c r="H65" s="1031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29" t="str">
        <f>IF(ISBLANK('M&amp;V (ORÇ)'!C65)," ",'M&amp;V (ORÇ)'!C65)</f>
        <v xml:space="preserve"> </v>
      </c>
      <c r="D66" s="1030"/>
      <c r="E66" s="1030"/>
      <c r="F66" s="1030"/>
      <c r="G66" s="1030"/>
      <c r="H66" s="1031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29" t="str">
        <f>IF(ISBLANK('M&amp;V (ORÇ)'!C66)," ",'M&amp;V (ORÇ)'!C66)</f>
        <v xml:space="preserve"> </v>
      </c>
      <c r="D67" s="1030"/>
      <c r="E67" s="1030"/>
      <c r="F67" s="1030"/>
      <c r="G67" s="1030"/>
      <c r="H67" s="1031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29" t="str">
        <f>IF(ISBLANK('M&amp;V (ORÇ)'!C67)," ",'M&amp;V (ORÇ)'!C67)</f>
        <v xml:space="preserve"> </v>
      </c>
      <c r="D68" s="1030"/>
      <c r="E68" s="1030"/>
      <c r="F68" s="1030"/>
      <c r="G68" s="1030"/>
      <c r="H68" s="1031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29" t="str">
        <f>IF(ISBLANK('M&amp;V (ORÇ)'!C68)," ",'M&amp;V (ORÇ)'!C68)</f>
        <v xml:space="preserve"> </v>
      </c>
      <c r="D69" s="1030"/>
      <c r="E69" s="1030"/>
      <c r="F69" s="1030"/>
      <c r="G69" s="1030"/>
      <c r="H69" s="1031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29" t="str">
        <f>IF(ISBLANK('M&amp;V (ORÇ)'!C69)," ",'M&amp;V (ORÇ)'!C69)</f>
        <v xml:space="preserve"> </v>
      </c>
      <c r="D70" s="1030"/>
      <c r="E70" s="1030"/>
      <c r="F70" s="1030"/>
      <c r="G70" s="1030"/>
      <c r="H70" s="1031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29" t="str">
        <f>IF(ISBLANK('M&amp;V (ORÇ)'!C70)," ",'M&amp;V (ORÇ)'!C70)</f>
        <v xml:space="preserve"> </v>
      </c>
      <c r="D71" s="1030"/>
      <c r="E71" s="1030"/>
      <c r="F71" s="1030"/>
      <c r="G71" s="1030"/>
      <c r="H71" s="1031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29" t="str">
        <f>IF(ISBLANK('M&amp;V (ORÇ)'!C71)," ",'M&amp;V (ORÇ)'!C71)</f>
        <v xml:space="preserve"> </v>
      </c>
      <c r="D72" s="1030"/>
      <c r="E72" s="1030"/>
      <c r="F72" s="1030"/>
      <c r="G72" s="1030"/>
      <c r="H72" s="1031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29" t="str">
        <f>IF(ISBLANK('M&amp;V (ORÇ)'!C72)," ",'M&amp;V (ORÇ)'!C72)</f>
        <v xml:space="preserve"> </v>
      </c>
      <c r="D73" s="1030"/>
      <c r="E73" s="1030"/>
      <c r="F73" s="1030"/>
      <c r="G73" s="1030"/>
      <c r="H73" s="1031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29" t="str">
        <f>IF(ISBLANK('M&amp;V (ORÇ)'!C73)," ",'M&amp;V (ORÇ)'!C73)</f>
        <v xml:space="preserve"> </v>
      </c>
      <c r="D74" s="1030"/>
      <c r="E74" s="1030"/>
      <c r="F74" s="1030"/>
      <c r="G74" s="1030"/>
      <c r="H74" s="1031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29" t="str">
        <f>IF(ISBLANK('M&amp;V (ORÇ)'!C74)," ",'M&amp;V (ORÇ)'!C74)</f>
        <v xml:space="preserve"> </v>
      </c>
      <c r="D75" s="1030"/>
      <c r="E75" s="1030"/>
      <c r="F75" s="1030"/>
      <c r="G75" s="1030"/>
      <c r="H75" s="1031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29" t="str">
        <f>IF(ISBLANK('M&amp;V (ORÇ)'!C75)," ",'M&amp;V (ORÇ)'!C75)</f>
        <v xml:space="preserve"> </v>
      </c>
      <c r="D76" s="1030"/>
      <c r="E76" s="1030"/>
      <c r="F76" s="1030"/>
      <c r="G76" s="1030"/>
      <c r="H76" s="1031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29" t="str">
        <f>IF(ISBLANK('M&amp;V (ORÇ)'!C76)," ",'M&amp;V (ORÇ)'!C76)</f>
        <v xml:space="preserve"> </v>
      </c>
      <c r="D77" s="1030"/>
      <c r="E77" s="1030"/>
      <c r="F77" s="1030"/>
      <c r="G77" s="1030"/>
      <c r="H77" s="1031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29" t="str">
        <f>IF(ISBLANK('M&amp;V (ORÇ)'!C77)," ",'M&amp;V (ORÇ)'!C77)</f>
        <v xml:space="preserve"> </v>
      </c>
      <c r="D78" s="1030"/>
      <c r="E78" s="1030"/>
      <c r="F78" s="1030"/>
      <c r="G78" s="1030"/>
      <c r="H78" s="1031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29" t="str">
        <f>IF(ISBLANK('M&amp;V (ORÇ)'!C78)," ",'M&amp;V (ORÇ)'!C78)</f>
        <v xml:space="preserve"> </v>
      </c>
      <c r="D79" s="1030"/>
      <c r="E79" s="1030"/>
      <c r="F79" s="1030"/>
      <c r="G79" s="1030"/>
      <c r="H79" s="1031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29" t="str">
        <f>IF(ISBLANK('M&amp;V (ORÇ)'!C79)," ",'M&amp;V (ORÇ)'!C79)</f>
        <v xml:space="preserve"> </v>
      </c>
      <c r="D80" s="1030"/>
      <c r="E80" s="1030"/>
      <c r="F80" s="1030"/>
      <c r="G80" s="1030"/>
      <c r="H80" s="1031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29" t="str">
        <f>IF(ISBLANK('M&amp;V (ORÇ)'!C80)," ",'M&amp;V (ORÇ)'!C80)</f>
        <v xml:space="preserve"> </v>
      </c>
      <c r="D81" s="1030"/>
      <c r="E81" s="1030"/>
      <c r="F81" s="1030"/>
      <c r="G81" s="1030"/>
      <c r="H81" s="1031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29" t="str">
        <f>IF(ISBLANK('M&amp;V (ORÇ)'!C81)," ",'M&amp;V (ORÇ)'!C81)</f>
        <v xml:space="preserve"> </v>
      </c>
      <c r="D82" s="1030"/>
      <c r="E82" s="1030"/>
      <c r="F82" s="1030"/>
      <c r="G82" s="1030"/>
      <c r="H82" s="1031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29" t="str">
        <f>IF(ISBLANK('M&amp;V (ORÇ)'!C82)," ",'M&amp;V (ORÇ)'!C82)</f>
        <v xml:space="preserve"> </v>
      </c>
      <c r="D83" s="1030"/>
      <c r="E83" s="1030"/>
      <c r="F83" s="1030"/>
      <c r="G83" s="1030"/>
      <c r="H83" s="1031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29" t="str">
        <f>IF(ISBLANK('M&amp;V (ORÇ)'!C83)," ",'M&amp;V (ORÇ)'!C83)</f>
        <v xml:space="preserve"> </v>
      </c>
      <c r="D84" s="1030"/>
      <c r="E84" s="1030"/>
      <c r="F84" s="1030"/>
      <c r="G84" s="1030"/>
      <c r="H84" s="1031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29" t="str">
        <f>IF(ISBLANK('M&amp;V (ORÇ)'!C84)," ",'M&amp;V (ORÇ)'!C84)</f>
        <v xml:space="preserve"> </v>
      </c>
      <c r="D85" s="1030"/>
      <c r="E85" s="1030"/>
      <c r="F85" s="1030"/>
      <c r="G85" s="1030"/>
      <c r="H85" s="1031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29" t="str">
        <f>IF(ISBLANK('M&amp;V (ORÇ)'!C85)," ",'M&amp;V (ORÇ)'!C85)</f>
        <v xml:space="preserve"> </v>
      </c>
      <c r="D86" s="1030"/>
      <c r="E86" s="1030"/>
      <c r="F86" s="1030"/>
      <c r="G86" s="1030"/>
      <c r="H86" s="1031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29" t="str">
        <f>IF(ISBLANK('M&amp;V (ORÇ)'!C86)," ",'M&amp;V (ORÇ)'!C86)</f>
        <v xml:space="preserve"> </v>
      </c>
      <c r="D87" s="1030"/>
      <c r="E87" s="1030"/>
      <c r="F87" s="1030"/>
      <c r="G87" s="1030"/>
      <c r="H87" s="1031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29" t="str">
        <f>IF(ISBLANK('M&amp;V (ORÇ)'!C87)," ",'M&amp;V (ORÇ)'!C87)</f>
        <v xml:space="preserve"> </v>
      </c>
      <c r="D88" s="1030"/>
      <c r="E88" s="1030"/>
      <c r="F88" s="1030"/>
      <c r="G88" s="1030"/>
      <c r="H88" s="1031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29" t="str">
        <f>IF(ISBLANK('M&amp;V (ORÇ)'!C88)," ",'M&amp;V (ORÇ)'!C88)</f>
        <v xml:space="preserve"> </v>
      </c>
      <c r="D89" s="1030"/>
      <c r="E89" s="1030"/>
      <c r="F89" s="1030"/>
      <c r="G89" s="1030"/>
      <c r="H89" s="1031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29" t="str">
        <f>IF(ISBLANK('M&amp;V (ORÇ)'!C89)," ",'M&amp;V (ORÇ)'!C89)</f>
        <v xml:space="preserve"> </v>
      </c>
      <c r="D90" s="1030"/>
      <c r="E90" s="1030"/>
      <c r="F90" s="1030"/>
      <c r="G90" s="1030"/>
      <c r="H90" s="1031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29" t="str">
        <f>IF(ISBLANK('M&amp;V (ORÇ)'!C90)," ",'M&amp;V (ORÇ)'!C90)</f>
        <v xml:space="preserve"> </v>
      </c>
      <c r="D91" s="1030"/>
      <c r="E91" s="1030"/>
      <c r="F91" s="1030"/>
      <c r="G91" s="1030"/>
      <c r="H91" s="1031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29" t="str">
        <f>IF(ISBLANK('M&amp;V (ORÇ)'!C91)," ",'M&amp;V (ORÇ)'!C91)</f>
        <v xml:space="preserve"> </v>
      </c>
      <c r="D92" s="1030"/>
      <c r="E92" s="1030"/>
      <c r="F92" s="1030"/>
      <c r="G92" s="1030"/>
      <c r="H92" s="1031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29" t="str">
        <f>IF(ISBLANK('M&amp;V (ORÇ)'!C92)," ",'M&amp;V (ORÇ)'!C92)</f>
        <v xml:space="preserve"> </v>
      </c>
      <c r="D93" s="1030"/>
      <c r="E93" s="1030"/>
      <c r="F93" s="1030"/>
      <c r="G93" s="1030"/>
      <c r="H93" s="1031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29" t="str">
        <f>IF(ISBLANK('M&amp;V (ORÇ)'!C93)," ",'M&amp;V (ORÇ)'!C93)</f>
        <v xml:space="preserve"> </v>
      </c>
      <c r="D94" s="1030"/>
      <c r="E94" s="1030"/>
      <c r="F94" s="1030"/>
      <c r="G94" s="1030"/>
      <c r="H94" s="1031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29" t="str">
        <f>IF(ISBLANK('M&amp;V (ORÇ)'!C94)," ",'M&amp;V (ORÇ)'!C94)</f>
        <v xml:space="preserve"> </v>
      </c>
      <c r="D95" s="1030"/>
      <c r="E95" s="1030"/>
      <c r="F95" s="1030"/>
      <c r="G95" s="1030"/>
      <c r="H95" s="1031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29" t="str">
        <f>IF(ISBLANK('M&amp;V (ORÇ)'!C95)," ",'M&amp;V (ORÇ)'!C95)</f>
        <v xml:space="preserve"> </v>
      </c>
      <c r="D96" s="1030"/>
      <c r="E96" s="1030"/>
      <c r="F96" s="1030"/>
      <c r="G96" s="1030"/>
      <c r="H96" s="1031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29" t="str">
        <f>IF(ISBLANK('M&amp;V (ORÇ)'!C96)," ",'M&amp;V (ORÇ)'!C96)</f>
        <v xml:space="preserve"> </v>
      </c>
      <c r="D97" s="1030"/>
      <c r="E97" s="1030"/>
      <c r="F97" s="1030"/>
      <c r="G97" s="1030"/>
      <c r="H97" s="1031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29" t="str">
        <f>IF(ISBLANK('M&amp;V (ORÇ)'!C97)," ",'M&amp;V (ORÇ)'!C97)</f>
        <v xml:space="preserve"> </v>
      </c>
      <c r="D98" s="1030"/>
      <c r="E98" s="1030"/>
      <c r="F98" s="1030"/>
      <c r="G98" s="1030"/>
      <c r="H98" s="1031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29" t="str">
        <f>IF(ISBLANK('M&amp;V (ORÇ)'!C98)," ",'M&amp;V (ORÇ)'!C98)</f>
        <v xml:space="preserve"> </v>
      </c>
      <c r="D99" s="1030"/>
      <c r="E99" s="1030"/>
      <c r="F99" s="1030"/>
      <c r="G99" s="1030"/>
      <c r="H99" s="1031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29" t="str">
        <f>IF(ISBLANK('M&amp;V (ORÇ)'!C99)," ",'M&amp;V (ORÇ)'!C99)</f>
        <v xml:space="preserve"> </v>
      </c>
      <c r="D100" s="1030"/>
      <c r="E100" s="1030"/>
      <c r="F100" s="1030"/>
      <c r="G100" s="1030"/>
      <c r="H100" s="1031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29" t="str">
        <f>IF(ISBLANK('M&amp;V (ORÇ)'!C100)," ",'M&amp;V (ORÇ)'!C100)</f>
        <v xml:space="preserve"> </v>
      </c>
      <c r="D101" s="1030"/>
      <c r="E101" s="1030"/>
      <c r="F101" s="1030"/>
      <c r="G101" s="1030"/>
      <c r="H101" s="1031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29" t="str">
        <f>IF(ISBLANK('M&amp;V (ORÇ)'!C101)," ",'M&amp;V (ORÇ)'!C101)</f>
        <v xml:space="preserve"> </v>
      </c>
      <c r="D102" s="1030"/>
      <c r="E102" s="1030"/>
      <c r="F102" s="1030"/>
      <c r="G102" s="1030"/>
      <c r="H102" s="1031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29" t="str">
        <f>IF(ISBLANK('M&amp;V (ORÇ)'!C102)," ",'M&amp;V (ORÇ)'!C102)</f>
        <v xml:space="preserve"> </v>
      </c>
      <c r="D103" s="1030"/>
      <c r="E103" s="1030"/>
      <c r="F103" s="1030"/>
      <c r="G103" s="1030"/>
      <c r="H103" s="1031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29" t="str">
        <f>IF(ISBLANK('M&amp;V (ORÇ)'!C103)," ",'M&amp;V (ORÇ)'!C103)</f>
        <v xml:space="preserve"> </v>
      </c>
      <c r="D104" s="1030"/>
      <c r="E104" s="1030"/>
      <c r="F104" s="1030"/>
      <c r="G104" s="1030"/>
      <c r="H104" s="1031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29" t="str">
        <f>IF(ISBLANK('M&amp;V (ORÇ)'!C104)," ",'M&amp;V (ORÇ)'!C104)</f>
        <v xml:space="preserve"> </v>
      </c>
      <c r="D105" s="1030"/>
      <c r="E105" s="1030"/>
      <c r="F105" s="1030"/>
      <c r="G105" s="1030"/>
      <c r="H105" s="1031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29" t="str">
        <f>IF(ISBLANK('M&amp;V (ORÇ)'!C105)," ",'M&amp;V (ORÇ)'!C105)</f>
        <v xml:space="preserve"> </v>
      </c>
      <c r="D106" s="1030"/>
      <c r="E106" s="1030"/>
      <c r="F106" s="1030"/>
      <c r="G106" s="1030"/>
      <c r="H106" s="1031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29" t="str">
        <f>IF(ISBLANK('M&amp;V (ORÇ)'!C106)," ",'M&amp;V (ORÇ)'!C106)</f>
        <v xml:space="preserve"> </v>
      </c>
      <c r="D107" s="1030"/>
      <c r="E107" s="1030"/>
      <c r="F107" s="1030"/>
      <c r="G107" s="1030"/>
      <c r="H107" s="1031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29" t="str">
        <f>IF(ISBLANK('M&amp;V (ORÇ)'!C107)," ",'M&amp;V (ORÇ)'!C107)</f>
        <v xml:space="preserve"> </v>
      </c>
      <c r="D108" s="1030"/>
      <c r="E108" s="1030"/>
      <c r="F108" s="1030"/>
      <c r="G108" s="1030"/>
      <c r="H108" s="1031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29" t="str">
        <f>IF(ISBLANK('M&amp;V (ORÇ)'!C108)," ",'M&amp;V (ORÇ)'!C108)</f>
        <v xml:space="preserve"> </v>
      </c>
      <c r="D109" s="1030"/>
      <c r="E109" s="1030"/>
      <c r="F109" s="1030"/>
      <c r="G109" s="1030"/>
      <c r="H109" s="1031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29" t="str">
        <f>IF(ISBLANK('M&amp;V (ORÇ)'!C109)," ",'M&amp;V (ORÇ)'!C109)</f>
        <v xml:space="preserve"> </v>
      </c>
      <c r="D110" s="1030"/>
      <c r="E110" s="1030"/>
      <c r="F110" s="1030"/>
      <c r="G110" s="1030"/>
      <c r="H110" s="1031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29" t="str">
        <f>IF(ISBLANK('M&amp;V (ORÇ)'!C110)," ",'M&amp;V (ORÇ)'!C110)</f>
        <v xml:space="preserve"> </v>
      </c>
      <c r="D111" s="1030"/>
      <c r="E111" s="1030"/>
      <c r="F111" s="1030"/>
      <c r="G111" s="1030"/>
      <c r="H111" s="1031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29" t="str">
        <f>IF(ISBLANK('M&amp;V (ORÇ)'!C111)," ",'M&amp;V (ORÇ)'!C111)</f>
        <v xml:space="preserve"> </v>
      </c>
      <c r="D112" s="1030"/>
      <c r="E112" s="1030"/>
      <c r="F112" s="1030"/>
      <c r="G112" s="1030"/>
      <c r="H112" s="1031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2" t="s">
        <v>243</v>
      </c>
      <c r="D113" s="1032"/>
      <c r="E113" s="1032"/>
      <c r="F113" s="1032"/>
      <c r="G113" s="1032"/>
      <c r="H113" s="1032"/>
      <c r="I113" s="1032"/>
      <c r="J113" s="1032"/>
      <c r="K113" s="1032"/>
      <c r="L113" s="1033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49" t="s">
        <v>244</v>
      </c>
      <c r="D114" s="1049"/>
      <c r="E114" s="1049"/>
      <c r="F114" s="1049"/>
      <c r="G114" s="1049"/>
      <c r="H114" s="1049"/>
      <c r="I114" s="1049"/>
      <c r="J114" s="1049"/>
      <c r="K114" s="1049"/>
      <c r="L114" s="1050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7" t="s">
        <v>680</v>
      </c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9"/>
    </row>
    <row r="116" spans="2:16" x14ac:dyDescent="0.25">
      <c r="B116" s="1051" t="s">
        <v>233</v>
      </c>
      <c r="C116" s="1052"/>
      <c r="D116" s="1052"/>
      <c r="E116" s="1052"/>
      <c r="F116" s="1052"/>
      <c r="G116" s="1052"/>
      <c r="H116" s="1052"/>
      <c r="I116" s="1052"/>
      <c r="J116" s="1052"/>
      <c r="K116" s="1052"/>
      <c r="L116" s="1052"/>
      <c r="M116" s="1052"/>
      <c r="N116" s="1052"/>
      <c r="O116" s="1052" t="str">
        <f>B116</f>
        <v>PERÍODO DE REFERÊNCIA</v>
      </c>
      <c r="P116" s="1053"/>
    </row>
    <row r="117" spans="2:16" x14ac:dyDescent="0.25">
      <c r="B117" s="1013" t="s">
        <v>234</v>
      </c>
      <c r="C117" s="1014"/>
      <c r="D117" s="1014"/>
      <c r="E117" s="1014"/>
      <c r="F117" s="1014"/>
      <c r="G117" s="1014"/>
      <c r="H117" s="1015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29" t="str">
        <f>IF(ISBLANK('M&amp;V (ORÇ)'!C115)," ",'M&amp;V (ORÇ)'!C115)</f>
        <v xml:space="preserve"> </v>
      </c>
      <c r="D118" s="1030"/>
      <c r="E118" s="1030"/>
      <c r="F118" s="1030"/>
      <c r="G118" s="1030"/>
      <c r="H118" s="1031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29" t="str">
        <f>IF(ISBLANK('M&amp;V (ORÇ)'!C116)," ",'M&amp;V (ORÇ)'!C116)</f>
        <v xml:space="preserve"> </v>
      </c>
      <c r="D119" s="1030"/>
      <c r="E119" s="1030"/>
      <c r="F119" s="1030"/>
      <c r="G119" s="1030"/>
      <c r="H119" s="1031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29" t="str">
        <f>IF(ISBLANK('M&amp;V (ORÇ)'!C117)," ",'M&amp;V (ORÇ)'!C117)</f>
        <v xml:space="preserve"> </v>
      </c>
      <c r="D120" s="1030"/>
      <c r="E120" s="1030"/>
      <c r="F120" s="1030"/>
      <c r="G120" s="1030"/>
      <c r="H120" s="1031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29" t="str">
        <f>IF(ISBLANK('M&amp;V (ORÇ)'!C118)," ",'M&amp;V (ORÇ)'!C118)</f>
        <v xml:space="preserve"> </v>
      </c>
      <c r="D121" s="1030"/>
      <c r="E121" s="1030"/>
      <c r="F121" s="1030"/>
      <c r="G121" s="1030"/>
      <c r="H121" s="1031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29" t="str">
        <f>IF(ISBLANK('M&amp;V (ORÇ)'!C119)," ",'M&amp;V (ORÇ)'!C119)</f>
        <v xml:space="preserve"> </v>
      </c>
      <c r="D122" s="1030"/>
      <c r="E122" s="1030"/>
      <c r="F122" s="1030"/>
      <c r="G122" s="1030"/>
      <c r="H122" s="1031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29" t="str">
        <f>IF(ISBLANK('M&amp;V (ORÇ)'!C120)," ",'M&amp;V (ORÇ)'!C120)</f>
        <v xml:space="preserve"> </v>
      </c>
      <c r="D123" s="1030"/>
      <c r="E123" s="1030"/>
      <c r="F123" s="1030"/>
      <c r="G123" s="1030"/>
      <c r="H123" s="1031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29" t="str">
        <f>IF(ISBLANK('M&amp;V (ORÇ)'!C121)," ",'M&amp;V (ORÇ)'!C121)</f>
        <v xml:space="preserve"> </v>
      </c>
      <c r="D124" s="1030"/>
      <c r="E124" s="1030"/>
      <c r="F124" s="1030"/>
      <c r="G124" s="1030"/>
      <c r="H124" s="1031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29" t="str">
        <f>IF(ISBLANK('M&amp;V (ORÇ)'!C122)," ",'M&amp;V (ORÇ)'!C122)</f>
        <v xml:space="preserve"> </v>
      </c>
      <c r="D125" s="1030"/>
      <c r="E125" s="1030"/>
      <c r="F125" s="1030"/>
      <c r="G125" s="1030"/>
      <c r="H125" s="1031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29" t="str">
        <f>IF(ISBLANK('M&amp;V (ORÇ)'!C123)," ",'M&amp;V (ORÇ)'!C123)</f>
        <v xml:space="preserve"> </v>
      </c>
      <c r="D126" s="1030"/>
      <c r="E126" s="1030"/>
      <c r="F126" s="1030"/>
      <c r="G126" s="1030"/>
      <c r="H126" s="1031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29" t="str">
        <f>IF(ISBLANK('M&amp;V (ORÇ)'!C124)," ",'M&amp;V (ORÇ)'!C124)</f>
        <v xml:space="preserve"> </v>
      </c>
      <c r="D127" s="1030"/>
      <c r="E127" s="1030"/>
      <c r="F127" s="1030"/>
      <c r="G127" s="1030"/>
      <c r="H127" s="1031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29" t="str">
        <f>IF(ISBLANK('M&amp;V (ORÇ)'!C125)," ",'M&amp;V (ORÇ)'!C125)</f>
        <v xml:space="preserve"> </v>
      </c>
      <c r="D128" s="1030"/>
      <c r="E128" s="1030"/>
      <c r="F128" s="1030"/>
      <c r="G128" s="1030"/>
      <c r="H128" s="1031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29" t="str">
        <f>IF(ISBLANK('M&amp;V (ORÇ)'!C126)," ",'M&amp;V (ORÇ)'!C126)</f>
        <v xml:space="preserve"> </v>
      </c>
      <c r="D129" s="1030"/>
      <c r="E129" s="1030"/>
      <c r="F129" s="1030"/>
      <c r="G129" s="1030"/>
      <c r="H129" s="1031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29" t="str">
        <f>IF(ISBLANK('M&amp;V (ORÇ)'!C127)," ",'M&amp;V (ORÇ)'!C127)</f>
        <v xml:space="preserve"> </v>
      </c>
      <c r="D130" s="1030"/>
      <c r="E130" s="1030"/>
      <c r="F130" s="1030"/>
      <c r="G130" s="1030"/>
      <c r="H130" s="1031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29" t="str">
        <f>IF(ISBLANK('M&amp;V (ORÇ)'!C128)," ",'M&amp;V (ORÇ)'!C128)</f>
        <v xml:space="preserve"> </v>
      </c>
      <c r="D131" s="1030"/>
      <c r="E131" s="1030"/>
      <c r="F131" s="1030"/>
      <c r="G131" s="1030"/>
      <c r="H131" s="1031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29" t="str">
        <f>IF(ISBLANK('M&amp;V (ORÇ)'!C129)," ",'M&amp;V (ORÇ)'!C129)</f>
        <v xml:space="preserve"> </v>
      </c>
      <c r="D132" s="1030"/>
      <c r="E132" s="1030"/>
      <c r="F132" s="1030"/>
      <c r="G132" s="1030"/>
      <c r="H132" s="1031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29" t="str">
        <f>IF(ISBLANK('M&amp;V (ORÇ)'!C130)," ",'M&amp;V (ORÇ)'!C130)</f>
        <v xml:space="preserve"> </v>
      </c>
      <c r="D133" s="1030"/>
      <c r="E133" s="1030"/>
      <c r="F133" s="1030"/>
      <c r="G133" s="1030"/>
      <c r="H133" s="1031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29" t="str">
        <f>IF(ISBLANK('M&amp;V (ORÇ)'!C131)," ",'M&amp;V (ORÇ)'!C131)</f>
        <v xml:space="preserve"> </v>
      </c>
      <c r="D134" s="1030"/>
      <c r="E134" s="1030"/>
      <c r="F134" s="1030"/>
      <c r="G134" s="1030"/>
      <c r="H134" s="1031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29" t="str">
        <f>IF(ISBLANK('M&amp;V (ORÇ)'!C132)," ",'M&amp;V (ORÇ)'!C132)</f>
        <v xml:space="preserve"> </v>
      </c>
      <c r="D135" s="1030"/>
      <c r="E135" s="1030"/>
      <c r="F135" s="1030"/>
      <c r="G135" s="1030"/>
      <c r="H135" s="1031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29" t="str">
        <f>IF(ISBLANK('M&amp;V (ORÇ)'!C133)," ",'M&amp;V (ORÇ)'!C133)</f>
        <v xml:space="preserve"> </v>
      </c>
      <c r="D136" s="1030"/>
      <c r="E136" s="1030"/>
      <c r="F136" s="1030"/>
      <c r="G136" s="1030"/>
      <c r="H136" s="1031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29" t="str">
        <f>IF(ISBLANK('M&amp;V (ORÇ)'!C134)," ",'M&amp;V (ORÇ)'!C134)</f>
        <v xml:space="preserve"> </v>
      </c>
      <c r="D137" s="1030"/>
      <c r="E137" s="1030"/>
      <c r="F137" s="1030"/>
      <c r="G137" s="1030"/>
      <c r="H137" s="1031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2" t="s">
        <v>245</v>
      </c>
      <c r="D138" s="1032"/>
      <c r="E138" s="1032"/>
      <c r="F138" s="1032"/>
      <c r="G138" s="1032"/>
      <c r="H138" s="1032"/>
      <c r="I138" s="1032"/>
      <c r="J138" s="1032"/>
      <c r="K138" s="1032"/>
      <c r="L138" s="1033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1" t="s">
        <v>242</v>
      </c>
      <c r="C139" s="1052"/>
      <c r="D139" s="1052"/>
      <c r="E139" s="1052"/>
      <c r="F139" s="1052"/>
      <c r="G139" s="1052"/>
      <c r="H139" s="1052"/>
      <c r="I139" s="1052"/>
      <c r="J139" s="1052"/>
      <c r="K139" s="1052"/>
      <c r="L139" s="1052"/>
      <c r="M139" s="1052"/>
      <c r="N139" s="1052"/>
      <c r="O139" s="1052" t="str">
        <f>B139</f>
        <v>PERÍODO PÓS-RETROFIT</v>
      </c>
      <c r="P139" s="1053"/>
    </row>
    <row r="140" spans="2:16" x14ac:dyDescent="0.25">
      <c r="B140" s="1013" t="s">
        <v>234</v>
      </c>
      <c r="C140" s="1014"/>
      <c r="D140" s="1014"/>
      <c r="E140" s="1014"/>
      <c r="F140" s="1014"/>
      <c r="G140" s="1014"/>
      <c r="H140" s="1015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29" t="str">
        <f>IF(ISBLANK('M&amp;V (ORÇ)'!C137)," ",'M&amp;V (ORÇ)'!C137)</f>
        <v xml:space="preserve"> </v>
      </c>
      <c r="D141" s="1030"/>
      <c r="E141" s="1030"/>
      <c r="F141" s="1030"/>
      <c r="G141" s="1030"/>
      <c r="H141" s="1031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29" t="str">
        <f>IF(ISBLANK('M&amp;V (ORÇ)'!C138)," ",'M&amp;V (ORÇ)'!C138)</f>
        <v xml:space="preserve"> </v>
      </c>
      <c r="D142" s="1030"/>
      <c r="E142" s="1030"/>
      <c r="F142" s="1030"/>
      <c r="G142" s="1030"/>
      <c r="H142" s="1031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29" t="str">
        <f>IF(ISBLANK('M&amp;V (ORÇ)'!C139)," ",'M&amp;V (ORÇ)'!C139)</f>
        <v xml:space="preserve"> </v>
      </c>
      <c r="D143" s="1030"/>
      <c r="E143" s="1030"/>
      <c r="F143" s="1030"/>
      <c r="G143" s="1030"/>
      <c r="H143" s="1031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29" t="str">
        <f>IF(ISBLANK('M&amp;V (ORÇ)'!C140)," ",'M&amp;V (ORÇ)'!C140)</f>
        <v xml:space="preserve"> </v>
      </c>
      <c r="D144" s="1030"/>
      <c r="E144" s="1030"/>
      <c r="F144" s="1030"/>
      <c r="G144" s="1030"/>
      <c r="H144" s="1031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29" t="str">
        <f>IF(ISBLANK('M&amp;V (ORÇ)'!C141)," ",'M&amp;V (ORÇ)'!C141)</f>
        <v xml:space="preserve"> </v>
      </c>
      <c r="D145" s="1030"/>
      <c r="E145" s="1030"/>
      <c r="F145" s="1030"/>
      <c r="G145" s="1030"/>
      <c r="H145" s="1031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29" t="str">
        <f>IF(ISBLANK('M&amp;V (ORÇ)'!C142)," ",'M&amp;V (ORÇ)'!C142)</f>
        <v xml:space="preserve"> </v>
      </c>
      <c r="D146" s="1030"/>
      <c r="E146" s="1030"/>
      <c r="F146" s="1030"/>
      <c r="G146" s="1030"/>
      <c r="H146" s="1031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29" t="str">
        <f>IF(ISBLANK('M&amp;V (ORÇ)'!C143)," ",'M&amp;V (ORÇ)'!C143)</f>
        <v xml:space="preserve"> </v>
      </c>
      <c r="D147" s="1030"/>
      <c r="E147" s="1030"/>
      <c r="F147" s="1030"/>
      <c r="G147" s="1030"/>
      <c r="H147" s="1031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29" t="str">
        <f>IF(ISBLANK('M&amp;V (ORÇ)'!C144)," ",'M&amp;V (ORÇ)'!C144)</f>
        <v xml:space="preserve"> </v>
      </c>
      <c r="D148" s="1030"/>
      <c r="E148" s="1030"/>
      <c r="F148" s="1030"/>
      <c r="G148" s="1030"/>
      <c r="H148" s="1031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29" t="str">
        <f>IF(ISBLANK('M&amp;V (ORÇ)'!C145)," ",'M&amp;V (ORÇ)'!C145)</f>
        <v xml:space="preserve"> </v>
      </c>
      <c r="D149" s="1030"/>
      <c r="E149" s="1030"/>
      <c r="F149" s="1030"/>
      <c r="G149" s="1030"/>
      <c r="H149" s="1031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29" t="str">
        <f>IF(ISBLANK('M&amp;V (ORÇ)'!C146)," ",'M&amp;V (ORÇ)'!C146)</f>
        <v xml:space="preserve"> </v>
      </c>
      <c r="D150" s="1030"/>
      <c r="E150" s="1030"/>
      <c r="F150" s="1030"/>
      <c r="G150" s="1030"/>
      <c r="H150" s="1031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29" t="str">
        <f>IF(ISBLANK('M&amp;V (ORÇ)'!C147)," ",'M&amp;V (ORÇ)'!C147)</f>
        <v xml:space="preserve"> </v>
      </c>
      <c r="D151" s="1030"/>
      <c r="E151" s="1030"/>
      <c r="F151" s="1030"/>
      <c r="G151" s="1030"/>
      <c r="H151" s="1031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29" t="str">
        <f>IF(ISBLANK('M&amp;V (ORÇ)'!C148)," ",'M&amp;V (ORÇ)'!C148)</f>
        <v xml:space="preserve"> </v>
      </c>
      <c r="D152" s="1030"/>
      <c r="E152" s="1030"/>
      <c r="F152" s="1030"/>
      <c r="G152" s="1030"/>
      <c r="H152" s="1031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29" t="str">
        <f>IF(ISBLANK('M&amp;V (ORÇ)'!C149)," ",'M&amp;V (ORÇ)'!C149)</f>
        <v xml:space="preserve"> </v>
      </c>
      <c r="D153" s="1030"/>
      <c r="E153" s="1030"/>
      <c r="F153" s="1030"/>
      <c r="G153" s="1030"/>
      <c r="H153" s="1031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29" t="str">
        <f>IF(ISBLANK('M&amp;V (ORÇ)'!C150)," ",'M&amp;V (ORÇ)'!C150)</f>
        <v xml:space="preserve"> </v>
      </c>
      <c r="D154" s="1030"/>
      <c r="E154" s="1030"/>
      <c r="F154" s="1030"/>
      <c r="G154" s="1030"/>
      <c r="H154" s="1031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29" t="str">
        <f>IF(ISBLANK('M&amp;V (ORÇ)'!C151)," ",'M&amp;V (ORÇ)'!C151)</f>
        <v xml:space="preserve"> </v>
      </c>
      <c r="D155" s="1030"/>
      <c r="E155" s="1030"/>
      <c r="F155" s="1030"/>
      <c r="G155" s="1030"/>
      <c r="H155" s="1031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29" t="str">
        <f>IF(ISBLANK('M&amp;V (ORÇ)'!C152)," ",'M&amp;V (ORÇ)'!C152)</f>
        <v xml:space="preserve"> </v>
      </c>
      <c r="D156" s="1030"/>
      <c r="E156" s="1030"/>
      <c r="F156" s="1030"/>
      <c r="G156" s="1030"/>
      <c r="H156" s="1031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29" t="str">
        <f>IF(ISBLANK('M&amp;V (ORÇ)'!C153)," ",'M&amp;V (ORÇ)'!C153)</f>
        <v xml:space="preserve"> </v>
      </c>
      <c r="D157" s="1030"/>
      <c r="E157" s="1030"/>
      <c r="F157" s="1030"/>
      <c r="G157" s="1030"/>
      <c r="H157" s="1031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29" t="str">
        <f>IF(ISBLANK('M&amp;V (ORÇ)'!C154)," ",'M&amp;V (ORÇ)'!C154)</f>
        <v xml:space="preserve"> </v>
      </c>
      <c r="D158" s="1030"/>
      <c r="E158" s="1030"/>
      <c r="F158" s="1030"/>
      <c r="G158" s="1030"/>
      <c r="H158" s="1031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29" t="str">
        <f>IF(ISBLANK('M&amp;V (ORÇ)'!C155)," ",'M&amp;V (ORÇ)'!C155)</f>
        <v xml:space="preserve"> </v>
      </c>
      <c r="D159" s="1030"/>
      <c r="E159" s="1030"/>
      <c r="F159" s="1030"/>
      <c r="G159" s="1030"/>
      <c r="H159" s="1031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29" t="str">
        <f>IF(ISBLANK('M&amp;V (ORÇ)'!C156)," ",'M&amp;V (ORÇ)'!C156)</f>
        <v xml:space="preserve"> </v>
      </c>
      <c r="D160" s="1030"/>
      <c r="E160" s="1030"/>
      <c r="F160" s="1030"/>
      <c r="G160" s="1030"/>
      <c r="H160" s="1031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2" t="s">
        <v>246</v>
      </c>
      <c r="D161" s="1032"/>
      <c r="E161" s="1032"/>
      <c r="F161" s="1032"/>
      <c r="G161" s="1032"/>
      <c r="H161" s="1032"/>
      <c r="I161" s="1032"/>
      <c r="J161" s="1032"/>
      <c r="K161" s="1032"/>
      <c r="L161" s="1033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49" t="s">
        <v>247</v>
      </c>
      <c r="D162" s="1049"/>
      <c r="E162" s="1049"/>
      <c r="F162" s="1049"/>
      <c r="G162" s="1049"/>
      <c r="H162" s="1049"/>
      <c r="I162" s="1049"/>
      <c r="J162" s="1049"/>
      <c r="K162" s="1049"/>
      <c r="L162" s="1050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7" t="s">
        <v>681</v>
      </c>
      <c r="C163" s="1018"/>
      <c r="D163" s="1018"/>
      <c r="E163" s="1018"/>
      <c r="F163" s="1018"/>
      <c r="G163" s="1018"/>
      <c r="H163" s="1018"/>
      <c r="I163" s="1018"/>
      <c r="J163" s="1018"/>
      <c r="K163" s="1018"/>
      <c r="L163" s="1018"/>
      <c r="M163" s="1018"/>
      <c r="N163" s="1018"/>
      <c r="O163" s="1018"/>
      <c r="P163" s="1019"/>
    </row>
    <row r="164" spans="2:16" x14ac:dyDescent="0.25">
      <c r="B164" s="1051" t="s">
        <v>233</v>
      </c>
      <c r="C164" s="1052"/>
      <c r="D164" s="1052"/>
      <c r="E164" s="1052"/>
      <c r="F164" s="1052"/>
      <c r="G164" s="1052"/>
      <c r="H164" s="1052"/>
      <c r="I164" s="1052"/>
      <c r="J164" s="1052"/>
      <c r="K164" s="1052"/>
      <c r="L164" s="1052"/>
      <c r="M164" s="1052"/>
      <c r="N164" s="1052"/>
      <c r="O164" s="1052" t="str">
        <f>B164</f>
        <v>PERÍODO DE REFERÊNCIA</v>
      </c>
      <c r="P164" s="1053"/>
    </row>
    <row r="165" spans="2:16" x14ac:dyDescent="0.25">
      <c r="B165" s="1013" t="s">
        <v>234</v>
      </c>
      <c r="C165" s="1014"/>
      <c r="D165" s="1014"/>
      <c r="E165" s="1014"/>
      <c r="F165" s="1014"/>
      <c r="G165" s="1014"/>
      <c r="H165" s="1015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29" t="str">
        <f>IF(ISBLANK('M&amp;V (ORÇ)'!C160)," ",'M&amp;V (ORÇ)'!C160)</f>
        <v xml:space="preserve"> </v>
      </c>
      <c r="D166" s="1030"/>
      <c r="E166" s="1030"/>
      <c r="F166" s="1030"/>
      <c r="G166" s="1030"/>
      <c r="H166" s="1031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29" t="str">
        <f>IF(ISBLANK('M&amp;V (ORÇ)'!C161)," ",'M&amp;V (ORÇ)'!C161)</f>
        <v xml:space="preserve"> </v>
      </c>
      <c r="D167" s="1030"/>
      <c r="E167" s="1030"/>
      <c r="F167" s="1030"/>
      <c r="G167" s="1030"/>
      <c r="H167" s="1031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29" t="str">
        <f>IF(ISBLANK('M&amp;V (ORÇ)'!C162)," ",'M&amp;V (ORÇ)'!C162)</f>
        <v xml:space="preserve"> </v>
      </c>
      <c r="D168" s="1030"/>
      <c r="E168" s="1030"/>
      <c r="F168" s="1030"/>
      <c r="G168" s="1030"/>
      <c r="H168" s="1031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29" t="str">
        <f>IF(ISBLANK('M&amp;V (ORÇ)'!C163)," ",'M&amp;V (ORÇ)'!C163)</f>
        <v xml:space="preserve"> </v>
      </c>
      <c r="D169" s="1030"/>
      <c r="E169" s="1030"/>
      <c r="F169" s="1030"/>
      <c r="G169" s="1030"/>
      <c r="H169" s="1031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29" t="str">
        <f>IF(ISBLANK('M&amp;V (ORÇ)'!C164)," ",'M&amp;V (ORÇ)'!C164)</f>
        <v xml:space="preserve"> </v>
      </c>
      <c r="D170" s="1030"/>
      <c r="E170" s="1030"/>
      <c r="F170" s="1030"/>
      <c r="G170" s="1030"/>
      <c r="H170" s="1031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29" t="str">
        <f>IF(ISBLANK('M&amp;V (ORÇ)'!C165)," ",'M&amp;V (ORÇ)'!C165)</f>
        <v xml:space="preserve"> </v>
      </c>
      <c r="D171" s="1030"/>
      <c r="E171" s="1030"/>
      <c r="F171" s="1030"/>
      <c r="G171" s="1030"/>
      <c r="H171" s="1031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29" t="str">
        <f>IF(ISBLANK('M&amp;V (ORÇ)'!C166)," ",'M&amp;V (ORÇ)'!C166)</f>
        <v xml:space="preserve"> </v>
      </c>
      <c r="D172" s="1030"/>
      <c r="E172" s="1030"/>
      <c r="F172" s="1030"/>
      <c r="G172" s="1030"/>
      <c r="H172" s="1031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29" t="str">
        <f>IF(ISBLANK('M&amp;V (ORÇ)'!C167)," ",'M&amp;V (ORÇ)'!C167)</f>
        <v xml:space="preserve"> </v>
      </c>
      <c r="D173" s="1030"/>
      <c r="E173" s="1030"/>
      <c r="F173" s="1030"/>
      <c r="G173" s="1030"/>
      <c r="H173" s="1031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29" t="str">
        <f>IF(ISBLANK('M&amp;V (ORÇ)'!C168)," ",'M&amp;V (ORÇ)'!C168)</f>
        <v xml:space="preserve"> </v>
      </c>
      <c r="D174" s="1030"/>
      <c r="E174" s="1030"/>
      <c r="F174" s="1030"/>
      <c r="G174" s="1030"/>
      <c r="H174" s="1031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29" t="str">
        <f>IF(ISBLANK('M&amp;V (ORÇ)'!C169)," ",'M&amp;V (ORÇ)'!C169)</f>
        <v xml:space="preserve"> </v>
      </c>
      <c r="D175" s="1030"/>
      <c r="E175" s="1030"/>
      <c r="F175" s="1030"/>
      <c r="G175" s="1030"/>
      <c r="H175" s="1031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29" t="str">
        <f>IF(ISBLANK('M&amp;V (ORÇ)'!C170)," ",'M&amp;V (ORÇ)'!C170)</f>
        <v xml:space="preserve"> </v>
      </c>
      <c r="D176" s="1030"/>
      <c r="E176" s="1030"/>
      <c r="F176" s="1030"/>
      <c r="G176" s="1030"/>
      <c r="H176" s="1031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29" t="str">
        <f>IF(ISBLANK('M&amp;V (ORÇ)'!C171)," ",'M&amp;V (ORÇ)'!C171)</f>
        <v xml:space="preserve"> </v>
      </c>
      <c r="D177" s="1030"/>
      <c r="E177" s="1030"/>
      <c r="F177" s="1030"/>
      <c r="G177" s="1030"/>
      <c r="H177" s="1031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29" t="str">
        <f>IF(ISBLANK('M&amp;V (ORÇ)'!C172)," ",'M&amp;V (ORÇ)'!C172)</f>
        <v xml:space="preserve"> </v>
      </c>
      <c r="D178" s="1030"/>
      <c r="E178" s="1030"/>
      <c r="F178" s="1030"/>
      <c r="G178" s="1030"/>
      <c r="H178" s="1031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29" t="str">
        <f>IF(ISBLANK('M&amp;V (ORÇ)'!C173)," ",'M&amp;V (ORÇ)'!C173)</f>
        <v xml:space="preserve"> </v>
      </c>
      <c r="D179" s="1030"/>
      <c r="E179" s="1030"/>
      <c r="F179" s="1030"/>
      <c r="G179" s="1030"/>
      <c r="H179" s="1031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29" t="str">
        <f>IF(ISBLANK('M&amp;V (ORÇ)'!C174)," ",'M&amp;V (ORÇ)'!C174)</f>
        <v xml:space="preserve"> </v>
      </c>
      <c r="D180" s="1030"/>
      <c r="E180" s="1030"/>
      <c r="F180" s="1030"/>
      <c r="G180" s="1030"/>
      <c r="H180" s="1031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29" t="str">
        <f>IF(ISBLANK('M&amp;V (ORÇ)'!C175)," ",'M&amp;V (ORÇ)'!C175)</f>
        <v xml:space="preserve"> </v>
      </c>
      <c r="D181" s="1030"/>
      <c r="E181" s="1030"/>
      <c r="F181" s="1030"/>
      <c r="G181" s="1030"/>
      <c r="H181" s="1031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29" t="str">
        <f>IF(ISBLANK('M&amp;V (ORÇ)'!C176)," ",'M&amp;V (ORÇ)'!C176)</f>
        <v xml:space="preserve"> </v>
      </c>
      <c r="D182" s="1030"/>
      <c r="E182" s="1030"/>
      <c r="F182" s="1030"/>
      <c r="G182" s="1030"/>
      <c r="H182" s="1031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29" t="str">
        <f>IF(ISBLANK('M&amp;V (ORÇ)'!C177)," ",'M&amp;V (ORÇ)'!C177)</f>
        <v xml:space="preserve"> </v>
      </c>
      <c r="D183" s="1030"/>
      <c r="E183" s="1030"/>
      <c r="F183" s="1030"/>
      <c r="G183" s="1030"/>
      <c r="H183" s="1031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29" t="str">
        <f>IF(ISBLANK('M&amp;V (ORÇ)'!C178)," ",'M&amp;V (ORÇ)'!C178)</f>
        <v xml:space="preserve"> </v>
      </c>
      <c r="D184" s="1030"/>
      <c r="E184" s="1030"/>
      <c r="F184" s="1030"/>
      <c r="G184" s="1030"/>
      <c r="H184" s="1031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29" t="str">
        <f>IF(ISBLANK('M&amp;V (ORÇ)'!C179)," ",'M&amp;V (ORÇ)'!C179)</f>
        <v xml:space="preserve"> </v>
      </c>
      <c r="D185" s="1030"/>
      <c r="E185" s="1030"/>
      <c r="F185" s="1030"/>
      <c r="G185" s="1030"/>
      <c r="H185" s="1031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29" t="str">
        <f>IF(ISBLANK('M&amp;V (ORÇ)'!C180)," ",'M&amp;V (ORÇ)'!C180)</f>
        <v xml:space="preserve"> </v>
      </c>
      <c r="D186" s="1030"/>
      <c r="E186" s="1030"/>
      <c r="F186" s="1030"/>
      <c r="G186" s="1030"/>
      <c r="H186" s="1031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29" t="str">
        <f>IF(ISBLANK('M&amp;V (ORÇ)'!C181)," ",'M&amp;V (ORÇ)'!C181)</f>
        <v xml:space="preserve"> </v>
      </c>
      <c r="D187" s="1030"/>
      <c r="E187" s="1030"/>
      <c r="F187" s="1030"/>
      <c r="G187" s="1030"/>
      <c r="H187" s="1031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29" t="str">
        <f>IF(ISBLANK('M&amp;V (ORÇ)'!C182)," ",'M&amp;V (ORÇ)'!C182)</f>
        <v xml:space="preserve"> </v>
      </c>
      <c r="D188" s="1030"/>
      <c r="E188" s="1030"/>
      <c r="F188" s="1030"/>
      <c r="G188" s="1030"/>
      <c r="H188" s="1031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29" t="str">
        <f>IF(ISBLANK('M&amp;V (ORÇ)'!C183)," ",'M&amp;V (ORÇ)'!C183)</f>
        <v xml:space="preserve"> </v>
      </c>
      <c r="D189" s="1030"/>
      <c r="E189" s="1030"/>
      <c r="F189" s="1030"/>
      <c r="G189" s="1030"/>
      <c r="H189" s="1031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29" t="str">
        <f>IF(ISBLANK('M&amp;V (ORÇ)'!C184)," ",'M&amp;V (ORÇ)'!C184)</f>
        <v xml:space="preserve"> </v>
      </c>
      <c r="D190" s="1030"/>
      <c r="E190" s="1030"/>
      <c r="F190" s="1030"/>
      <c r="G190" s="1030"/>
      <c r="H190" s="1031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29" t="str">
        <f>IF(ISBLANK('M&amp;V (ORÇ)'!C185)," ",'M&amp;V (ORÇ)'!C185)</f>
        <v xml:space="preserve"> </v>
      </c>
      <c r="D191" s="1030"/>
      <c r="E191" s="1030"/>
      <c r="F191" s="1030"/>
      <c r="G191" s="1030"/>
      <c r="H191" s="1031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29" t="str">
        <f>IF(ISBLANK('M&amp;V (ORÇ)'!C186)," ",'M&amp;V (ORÇ)'!C186)</f>
        <v xml:space="preserve"> </v>
      </c>
      <c r="D192" s="1030"/>
      <c r="E192" s="1030"/>
      <c r="F192" s="1030"/>
      <c r="G192" s="1030"/>
      <c r="H192" s="1031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29" t="str">
        <f>IF(ISBLANK('M&amp;V (ORÇ)'!C187)," ",'M&amp;V (ORÇ)'!C187)</f>
        <v xml:space="preserve"> </v>
      </c>
      <c r="D193" s="1030"/>
      <c r="E193" s="1030"/>
      <c r="F193" s="1030"/>
      <c r="G193" s="1030"/>
      <c r="H193" s="1031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29" t="str">
        <f>IF(ISBLANK('M&amp;V (ORÇ)'!C188)," ",'M&amp;V (ORÇ)'!C188)</f>
        <v xml:space="preserve"> </v>
      </c>
      <c r="D194" s="1030"/>
      <c r="E194" s="1030"/>
      <c r="F194" s="1030"/>
      <c r="G194" s="1030"/>
      <c r="H194" s="1031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29" t="str">
        <f>IF(ISBLANK('M&amp;V (ORÇ)'!C189)," ",'M&amp;V (ORÇ)'!C189)</f>
        <v xml:space="preserve"> </v>
      </c>
      <c r="D195" s="1030"/>
      <c r="E195" s="1030"/>
      <c r="F195" s="1030"/>
      <c r="G195" s="1030"/>
      <c r="H195" s="1031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29" t="str">
        <f>IF(ISBLANK('M&amp;V (ORÇ)'!C190)," ",'M&amp;V (ORÇ)'!C190)</f>
        <v xml:space="preserve"> </v>
      </c>
      <c r="D196" s="1030"/>
      <c r="E196" s="1030"/>
      <c r="F196" s="1030"/>
      <c r="G196" s="1030"/>
      <c r="H196" s="1031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29" t="str">
        <f>IF(ISBLANK('M&amp;V (ORÇ)'!C191)," ",'M&amp;V (ORÇ)'!C191)</f>
        <v xml:space="preserve"> </v>
      </c>
      <c r="D197" s="1030"/>
      <c r="E197" s="1030"/>
      <c r="F197" s="1030"/>
      <c r="G197" s="1030"/>
      <c r="H197" s="1031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29" t="str">
        <f>IF(ISBLANK('M&amp;V (ORÇ)'!C192)," ",'M&amp;V (ORÇ)'!C192)</f>
        <v xml:space="preserve"> </v>
      </c>
      <c r="D198" s="1030"/>
      <c r="E198" s="1030"/>
      <c r="F198" s="1030"/>
      <c r="G198" s="1030"/>
      <c r="H198" s="1031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29" t="str">
        <f>IF(ISBLANK('M&amp;V (ORÇ)'!C193)," ",'M&amp;V (ORÇ)'!C193)</f>
        <v xml:space="preserve"> </v>
      </c>
      <c r="D199" s="1030"/>
      <c r="E199" s="1030"/>
      <c r="F199" s="1030"/>
      <c r="G199" s="1030"/>
      <c r="H199" s="1031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29" t="str">
        <f>IF(ISBLANK('M&amp;V (ORÇ)'!C194)," ",'M&amp;V (ORÇ)'!C194)</f>
        <v xml:space="preserve"> </v>
      </c>
      <c r="D200" s="1030"/>
      <c r="E200" s="1030"/>
      <c r="F200" s="1030"/>
      <c r="G200" s="1030"/>
      <c r="H200" s="1031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29" t="str">
        <f>IF(ISBLANK('M&amp;V (ORÇ)'!C195)," ",'M&amp;V (ORÇ)'!C195)</f>
        <v xml:space="preserve"> </v>
      </c>
      <c r="D201" s="1030"/>
      <c r="E201" s="1030"/>
      <c r="F201" s="1030"/>
      <c r="G201" s="1030"/>
      <c r="H201" s="1031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29" t="str">
        <f>IF(ISBLANK('M&amp;V (ORÇ)'!C196)," ",'M&amp;V (ORÇ)'!C196)</f>
        <v xml:space="preserve"> </v>
      </c>
      <c r="D202" s="1030"/>
      <c r="E202" s="1030"/>
      <c r="F202" s="1030"/>
      <c r="G202" s="1030"/>
      <c r="H202" s="1031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29" t="str">
        <f>IF(ISBLANK('M&amp;V (ORÇ)'!C197)," ",'M&amp;V (ORÇ)'!C197)</f>
        <v xml:space="preserve"> </v>
      </c>
      <c r="D203" s="1030"/>
      <c r="E203" s="1030"/>
      <c r="F203" s="1030"/>
      <c r="G203" s="1030"/>
      <c r="H203" s="1031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29" t="str">
        <f>IF(ISBLANK('M&amp;V (ORÇ)'!C198)," ",'M&amp;V (ORÇ)'!C198)</f>
        <v xml:space="preserve"> </v>
      </c>
      <c r="D204" s="1030"/>
      <c r="E204" s="1030"/>
      <c r="F204" s="1030"/>
      <c r="G204" s="1030"/>
      <c r="H204" s="1031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29" t="str">
        <f>IF(ISBLANK('M&amp;V (ORÇ)'!C199)," ",'M&amp;V (ORÇ)'!C199)</f>
        <v xml:space="preserve"> </v>
      </c>
      <c r="D205" s="1030"/>
      <c r="E205" s="1030"/>
      <c r="F205" s="1030"/>
      <c r="G205" s="1030"/>
      <c r="H205" s="1031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29" t="str">
        <f>IF(ISBLANK('M&amp;V (ORÇ)'!C200)," ",'M&amp;V (ORÇ)'!C200)</f>
        <v xml:space="preserve"> </v>
      </c>
      <c r="D206" s="1030"/>
      <c r="E206" s="1030"/>
      <c r="F206" s="1030"/>
      <c r="G206" s="1030"/>
      <c r="H206" s="1031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29" t="str">
        <f>IF(ISBLANK('M&amp;V (ORÇ)'!C201)," ",'M&amp;V (ORÇ)'!C201)</f>
        <v xml:space="preserve"> </v>
      </c>
      <c r="D207" s="1030"/>
      <c r="E207" s="1030"/>
      <c r="F207" s="1030"/>
      <c r="G207" s="1030"/>
      <c r="H207" s="1031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29" t="str">
        <f>IF(ISBLANK('M&amp;V (ORÇ)'!C202)," ",'M&amp;V (ORÇ)'!C202)</f>
        <v xml:space="preserve"> </v>
      </c>
      <c r="D208" s="1030"/>
      <c r="E208" s="1030"/>
      <c r="F208" s="1030"/>
      <c r="G208" s="1030"/>
      <c r="H208" s="1031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29" t="str">
        <f>IF(ISBLANK('M&amp;V (ORÇ)'!C203)," ",'M&amp;V (ORÇ)'!C203)</f>
        <v xml:space="preserve"> </v>
      </c>
      <c r="D209" s="1030"/>
      <c r="E209" s="1030"/>
      <c r="F209" s="1030"/>
      <c r="G209" s="1030"/>
      <c r="H209" s="1031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29" t="str">
        <f>IF(ISBLANK('M&amp;V (ORÇ)'!C204)," ",'M&amp;V (ORÇ)'!C204)</f>
        <v xml:space="preserve"> </v>
      </c>
      <c r="D210" s="1030"/>
      <c r="E210" s="1030"/>
      <c r="F210" s="1030"/>
      <c r="G210" s="1030"/>
      <c r="H210" s="1031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29" t="str">
        <f>IF(ISBLANK('M&amp;V (ORÇ)'!C205)," ",'M&amp;V (ORÇ)'!C205)</f>
        <v xml:space="preserve"> </v>
      </c>
      <c r="D211" s="1030"/>
      <c r="E211" s="1030"/>
      <c r="F211" s="1030"/>
      <c r="G211" s="1030"/>
      <c r="H211" s="1031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29" t="str">
        <f>IF(ISBLANK('M&amp;V (ORÇ)'!C206)," ",'M&amp;V (ORÇ)'!C206)</f>
        <v xml:space="preserve"> </v>
      </c>
      <c r="D212" s="1030"/>
      <c r="E212" s="1030"/>
      <c r="F212" s="1030"/>
      <c r="G212" s="1030"/>
      <c r="H212" s="1031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29" t="str">
        <f>IF(ISBLANK('M&amp;V (ORÇ)'!C207)," ",'M&amp;V (ORÇ)'!C207)</f>
        <v xml:space="preserve"> </v>
      </c>
      <c r="D213" s="1030"/>
      <c r="E213" s="1030"/>
      <c r="F213" s="1030"/>
      <c r="G213" s="1030"/>
      <c r="H213" s="1031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29" t="str">
        <f>IF(ISBLANK('M&amp;V (ORÇ)'!C208)," ",'M&amp;V (ORÇ)'!C208)</f>
        <v xml:space="preserve"> </v>
      </c>
      <c r="D214" s="1030"/>
      <c r="E214" s="1030"/>
      <c r="F214" s="1030"/>
      <c r="G214" s="1030"/>
      <c r="H214" s="1031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29" t="str">
        <f>IF(ISBLANK('M&amp;V (ORÇ)'!C209)," ",'M&amp;V (ORÇ)'!C209)</f>
        <v xml:space="preserve"> </v>
      </c>
      <c r="D215" s="1030"/>
      <c r="E215" s="1030"/>
      <c r="F215" s="1030"/>
      <c r="G215" s="1030"/>
      <c r="H215" s="1031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2" t="s">
        <v>684</v>
      </c>
      <c r="D216" s="1032"/>
      <c r="E216" s="1032"/>
      <c r="F216" s="1032"/>
      <c r="G216" s="1032"/>
      <c r="H216" s="1032"/>
      <c r="I216" s="1032"/>
      <c r="J216" s="1032"/>
      <c r="K216" s="1032"/>
      <c r="L216" s="1033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1" t="s">
        <v>242</v>
      </c>
      <c r="C217" s="1052"/>
      <c r="D217" s="1052"/>
      <c r="E217" s="1052"/>
      <c r="F217" s="1052"/>
      <c r="G217" s="1052"/>
      <c r="H217" s="1052"/>
      <c r="I217" s="1052"/>
      <c r="J217" s="1052"/>
      <c r="K217" s="1052"/>
      <c r="L217" s="1052"/>
      <c r="M217" s="1052"/>
      <c r="N217" s="1052"/>
      <c r="O217" s="1052" t="str">
        <f>B217</f>
        <v>PERÍODO PÓS-RETROFIT</v>
      </c>
      <c r="P217" s="1053"/>
    </row>
    <row r="218" spans="2:16" x14ac:dyDescent="0.25">
      <c r="B218" s="1013" t="s">
        <v>234</v>
      </c>
      <c r="C218" s="1014"/>
      <c r="D218" s="1014"/>
      <c r="E218" s="1014"/>
      <c r="F218" s="1014"/>
      <c r="G218" s="1014"/>
      <c r="H218" s="1015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29" t="str">
        <f>IF(ISBLANK('M&amp;V (ORÇ)'!C212)," ",'M&amp;V (ORÇ)'!C212)</f>
        <v xml:space="preserve"> </v>
      </c>
      <c r="D219" s="1030"/>
      <c r="E219" s="1030"/>
      <c r="F219" s="1030"/>
      <c r="G219" s="1030"/>
      <c r="H219" s="1031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29" t="str">
        <f>IF(ISBLANK('M&amp;V (ORÇ)'!C213)," ",'M&amp;V (ORÇ)'!C213)</f>
        <v xml:space="preserve"> </v>
      </c>
      <c r="D220" s="1030"/>
      <c r="E220" s="1030"/>
      <c r="F220" s="1030"/>
      <c r="G220" s="1030"/>
      <c r="H220" s="1031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29" t="str">
        <f>IF(ISBLANK('M&amp;V (ORÇ)'!C214)," ",'M&amp;V (ORÇ)'!C214)</f>
        <v xml:space="preserve"> </v>
      </c>
      <c r="D221" s="1030"/>
      <c r="E221" s="1030"/>
      <c r="F221" s="1030"/>
      <c r="G221" s="1030"/>
      <c r="H221" s="1031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29" t="str">
        <f>IF(ISBLANK('M&amp;V (ORÇ)'!C215)," ",'M&amp;V (ORÇ)'!C215)</f>
        <v xml:space="preserve"> </v>
      </c>
      <c r="D222" s="1030"/>
      <c r="E222" s="1030"/>
      <c r="F222" s="1030"/>
      <c r="G222" s="1030"/>
      <c r="H222" s="1031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29" t="str">
        <f>IF(ISBLANK('M&amp;V (ORÇ)'!C216)," ",'M&amp;V (ORÇ)'!C216)</f>
        <v xml:space="preserve"> </v>
      </c>
      <c r="D223" s="1030"/>
      <c r="E223" s="1030"/>
      <c r="F223" s="1030"/>
      <c r="G223" s="1030"/>
      <c r="H223" s="1031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29" t="str">
        <f>IF(ISBLANK('M&amp;V (ORÇ)'!C217)," ",'M&amp;V (ORÇ)'!C217)</f>
        <v xml:space="preserve"> </v>
      </c>
      <c r="D224" s="1030"/>
      <c r="E224" s="1030"/>
      <c r="F224" s="1030"/>
      <c r="G224" s="1030"/>
      <c r="H224" s="1031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29" t="str">
        <f>IF(ISBLANK('M&amp;V (ORÇ)'!C218)," ",'M&amp;V (ORÇ)'!C218)</f>
        <v xml:space="preserve"> </v>
      </c>
      <c r="D225" s="1030"/>
      <c r="E225" s="1030"/>
      <c r="F225" s="1030"/>
      <c r="G225" s="1030"/>
      <c r="H225" s="1031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29" t="str">
        <f>IF(ISBLANK('M&amp;V (ORÇ)'!C219)," ",'M&amp;V (ORÇ)'!C219)</f>
        <v xml:space="preserve"> </v>
      </c>
      <c r="D226" s="1030"/>
      <c r="E226" s="1030"/>
      <c r="F226" s="1030"/>
      <c r="G226" s="1030"/>
      <c r="H226" s="1031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29" t="str">
        <f>IF(ISBLANK('M&amp;V (ORÇ)'!C220)," ",'M&amp;V (ORÇ)'!C220)</f>
        <v xml:space="preserve"> </v>
      </c>
      <c r="D227" s="1030"/>
      <c r="E227" s="1030"/>
      <c r="F227" s="1030"/>
      <c r="G227" s="1030"/>
      <c r="H227" s="1031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29" t="str">
        <f>IF(ISBLANK('M&amp;V (ORÇ)'!C221)," ",'M&amp;V (ORÇ)'!C221)</f>
        <v xml:space="preserve"> </v>
      </c>
      <c r="D228" s="1030"/>
      <c r="E228" s="1030"/>
      <c r="F228" s="1030"/>
      <c r="G228" s="1030"/>
      <c r="H228" s="1031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29" t="str">
        <f>IF(ISBLANK('M&amp;V (ORÇ)'!C222)," ",'M&amp;V (ORÇ)'!C222)</f>
        <v xml:space="preserve"> </v>
      </c>
      <c r="D229" s="1030"/>
      <c r="E229" s="1030"/>
      <c r="F229" s="1030"/>
      <c r="G229" s="1030"/>
      <c r="H229" s="1031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29" t="str">
        <f>IF(ISBLANK('M&amp;V (ORÇ)'!C223)," ",'M&amp;V (ORÇ)'!C223)</f>
        <v xml:space="preserve"> </v>
      </c>
      <c r="D230" s="1030"/>
      <c r="E230" s="1030"/>
      <c r="F230" s="1030"/>
      <c r="G230" s="1030"/>
      <c r="H230" s="1031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29" t="str">
        <f>IF(ISBLANK('M&amp;V (ORÇ)'!C224)," ",'M&amp;V (ORÇ)'!C224)</f>
        <v xml:space="preserve"> </v>
      </c>
      <c r="D231" s="1030"/>
      <c r="E231" s="1030"/>
      <c r="F231" s="1030"/>
      <c r="G231" s="1030"/>
      <c r="H231" s="1031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29" t="str">
        <f>IF(ISBLANK('M&amp;V (ORÇ)'!C225)," ",'M&amp;V (ORÇ)'!C225)</f>
        <v xml:space="preserve"> </v>
      </c>
      <c r="D232" s="1030"/>
      <c r="E232" s="1030"/>
      <c r="F232" s="1030"/>
      <c r="G232" s="1030"/>
      <c r="H232" s="1031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29" t="str">
        <f>IF(ISBLANK('M&amp;V (ORÇ)'!C226)," ",'M&amp;V (ORÇ)'!C226)</f>
        <v xml:space="preserve"> </v>
      </c>
      <c r="D233" s="1030"/>
      <c r="E233" s="1030"/>
      <c r="F233" s="1030"/>
      <c r="G233" s="1030"/>
      <c r="H233" s="1031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29" t="str">
        <f>IF(ISBLANK('M&amp;V (ORÇ)'!C227)," ",'M&amp;V (ORÇ)'!C227)</f>
        <v xml:space="preserve"> </v>
      </c>
      <c r="D234" s="1030"/>
      <c r="E234" s="1030"/>
      <c r="F234" s="1030"/>
      <c r="G234" s="1030"/>
      <c r="H234" s="1031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29" t="str">
        <f>IF(ISBLANK('M&amp;V (ORÇ)'!C228)," ",'M&amp;V (ORÇ)'!C228)</f>
        <v xml:space="preserve"> </v>
      </c>
      <c r="D235" s="1030"/>
      <c r="E235" s="1030"/>
      <c r="F235" s="1030"/>
      <c r="G235" s="1030"/>
      <c r="H235" s="1031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29" t="str">
        <f>IF(ISBLANK('M&amp;V (ORÇ)'!C229)," ",'M&amp;V (ORÇ)'!C229)</f>
        <v xml:space="preserve"> </v>
      </c>
      <c r="D236" s="1030"/>
      <c r="E236" s="1030"/>
      <c r="F236" s="1030"/>
      <c r="G236" s="1030"/>
      <c r="H236" s="1031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29" t="str">
        <f>IF(ISBLANK('M&amp;V (ORÇ)'!C230)," ",'M&amp;V (ORÇ)'!C230)</f>
        <v xml:space="preserve"> </v>
      </c>
      <c r="D237" s="1030"/>
      <c r="E237" s="1030"/>
      <c r="F237" s="1030"/>
      <c r="G237" s="1030"/>
      <c r="H237" s="1031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29" t="str">
        <f>IF(ISBLANK('M&amp;V (ORÇ)'!C231)," ",'M&amp;V (ORÇ)'!C231)</f>
        <v xml:space="preserve"> </v>
      </c>
      <c r="D238" s="1030"/>
      <c r="E238" s="1030"/>
      <c r="F238" s="1030"/>
      <c r="G238" s="1030"/>
      <c r="H238" s="1031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29" t="str">
        <f>IF(ISBLANK('M&amp;V (ORÇ)'!C232)," ",'M&amp;V (ORÇ)'!C232)</f>
        <v xml:space="preserve"> </v>
      </c>
      <c r="D239" s="1030"/>
      <c r="E239" s="1030"/>
      <c r="F239" s="1030"/>
      <c r="G239" s="1030"/>
      <c r="H239" s="1031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29" t="str">
        <f>IF(ISBLANK('M&amp;V (ORÇ)'!C233)," ",'M&amp;V (ORÇ)'!C233)</f>
        <v xml:space="preserve"> </v>
      </c>
      <c r="D240" s="1030"/>
      <c r="E240" s="1030"/>
      <c r="F240" s="1030"/>
      <c r="G240" s="1030"/>
      <c r="H240" s="1031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29" t="str">
        <f>IF(ISBLANK('M&amp;V (ORÇ)'!C234)," ",'M&amp;V (ORÇ)'!C234)</f>
        <v xml:space="preserve"> </v>
      </c>
      <c r="D241" s="1030"/>
      <c r="E241" s="1030"/>
      <c r="F241" s="1030"/>
      <c r="G241" s="1030"/>
      <c r="H241" s="1031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29" t="str">
        <f>IF(ISBLANK('M&amp;V (ORÇ)'!C235)," ",'M&amp;V (ORÇ)'!C235)</f>
        <v xml:space="preserve"> </v>
      </c>
      <c r="D242" s="1030"/>
      <c r="E242" s="1030"/>
      <c r="F242" s="1030"/>
      <c r="G242" s="1030"/>
      <c r="H242" s="1031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29" t="str">
        <f>IF(ISBLANK('M&amp;V (ORÇ)'!C236)," ",'M&amp;V (ORÇ)'!C236)</f>
        <v xml:space="preserve"> </v>
      </c>
      <c r="D243" s="1030"/>
      <c r="E243" s="1030"/>
      <c r="F243" s="1030"/>
      <c r="G243" s="1030"/>
      <c r="H243" s="1031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29" t="str">
        <f>IF(ISBLANK('M&amp;V (ORÇ)'!C237)," ",'M&amp;V (ORÇ)'!C237)</f>
        <v xml:space="preserve"> </v>
      </c>
      <c r="D244" s="1030"/>
      <c r="E244" s="1030"/>
      <c r="F244" s="1030"/>
      <c r="G244" s="1030"/>
      <c r="H244" s="1031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29" t="str">
        <f>IF(ISBLANK('M&amp;V (ORÇ)'!C238)," ",'M&amp;V (ORÇ)'!C238)</f>
        <v xml:space="preserve"> </v>
      </c>
      <c r="D245" s="1030"/>
      <c r="E245" s="1030"/>
      <c r="F245" s="1030"/>
      <c r="G245" s="1030"/>
      <c r="H245" s="1031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29" t="str">
        <f>IF(ISBLANK('M&amp;V (ORÇ)'!C239)," ",'M&amp;V (ORÇ)'!C239)</f>
        <v xml:space="preserve"> </v>
      </c>
      <c r="D246" s="1030"/>
      <c r="E246" s="1030"/>
      <c r="F246" s="1030"/>
      <c r="G246" s="1030"/>
      <c r="H246" s="1031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29" t="str">
        <f>IF(ISBLANK('M&amp;V (ORÇ)'!C240)," ",'M&amp;V (ORÇ)'!C240)</f>
        <v xml:space="preserve"> </v>
      </c>
      <c r="D247" s="1030"/>
      <c r="E247" s="1030"/>
      <c r="F247" s="1030"/>
      <c r="G247" s="1030"/>
      <c r="H247" s="1031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29" t="str">
        <f>IF(ISBLANK('M&amp;V (ORÇ)'!C241)," ",'M&amp;V (ORÇ)'!C241)</f>
        <v xml:space="preserve"> </v>
      </c>
      <c r="D248" s="1030"/>
      <c r="E248" s="1030"/>
      <c r="F248" s="1030"/>
      <c r="G248" s="1030"/>
      <c r="H248" s="1031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29" t="str">
        <f>IF(ISBLANK('M&amp;V (ORÇ)'!C242)," ",'M&amp;V (ORÇ)'!C242)</f>
        <v xml:space="preserve"> </v>
      </c>
      <c r="D249" s="1030"/>
      <c r="E249" s="1030"/>
      <c r="F249" s="1030"/>
      <c r="G249" s="1030"/>
      <c r="H249" s="1031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29" t="str">
        <f>IF(ISBLANK('M&amp;V (ORÇ)'!C243)," ",'M&amp;V (ORÇ)'!C243)</f>
        <v xml:space="preserve"> </v>
      </c>
      <c r="D250" s="1030"/>
      <c r="E250" s="1030"/>
      <c r="F250" s="1030"/>
      <c r="G250" s="1030"/>
      <c r="H250" s="1031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29" t="str">
        <f>IF(ISBLANK('M&amp;V (ORÇ)'!C244)," ",'M&amp;V (ORÇ)'!C244)</f>
        <v xml:space="preserve"> </v>
      </c>
      <c r="D251" s="1030"/>
      <c r="E251" s="1030"/>
      <c r="F251" s="1030"/>
      <c r="G251" s="1030"/>
      <c r="H251" s="1031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29" t="str">
        <f>IF(ISBLANK('M&amp;V (ORÇ)'!C245)," ",'M&amp;V (ORÇ)'!C245)</f>
        <v xml:space="preserve"> </v>
      </c>
      <c r="D252" s="1030"/>
      <c r="E252" s="1030"/>
      <c r="F252" s="1030"/>
      <c r="G252" s="1030"/>
      <c r="H252" s="1031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29" t="str">
        <f>IF(ISBLANK('M&amp;V (ORÇ)'!C246)," ",'M&amp;V (ORÇ)'!C246)</f>
        <v xml:space="preserve"> </v>
      </c>
      <c r="D253" s="1030"/>
      <c r="E253" s="1030"/>
      <c r="F253" s="1030"/>
      <c r="G253" s="1030"/>
      <c r="H253" s="1031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29" t="str">
        <f>IF(ISBLANK('M&amp;V (ORÇ)'!C247)," ",'M&amp;V (ORÇ)'!C247)</f>
        <v xml:space="preserve"> </v>
      </c>
      <c r="D254" s="1030"/>
      <c r="E254" s="1030"/>
      <c r="F254" s="1030"/>
      <c r="G254" s="1030"/>
      <c r="H254" s="1031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29" t="str">
        <f>IF(ISBLANK('M&amp;V (ORÇ)'!C248)," ",'M&amp;V (ORÇ)'!C248)</f>
        <v xml:space="preserve"> </v>
      </c>
      <c r="D255" s="1030"/>
      <c r="E255" s="1030"/>
      <c r="F255" s="1030"/>
      <c r="G255" s="1030"/>
      <c r="H255" s="1031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29" t="str">
        <f>IF(ISBLANK('M&amp;V (ORÇ)'!C249)," ",'M&amp;V (ORÇ)'!C249)</f>
        <v xml:space="preserve"> </v>
      </c>
      <c r="D256" s="1030"/>
      <c r="E256" s="1030"/>
      <c r="F256" s="1030"/>
      <c r="G256" s="1030"/>
      <c r="H256" s="1031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29" t="str">
        <f>IF(ISBLANK('M&amp;V (ORÇ)'!C250)," ",'M&amp;V (ORÇ)'!C250)</f>
        <v xml:space="preserve"> </v>
      </c>
      <c r="D257" s="1030"/>
      <c r="E257" s="1030"/>
      <c r="F257" s="1030"/>
      <c r="G257" s="1030"/>
      <c r="H257" s="1031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29" t="str">
        <f>IF(ISBLANK('M&amp;V (ORÇ)'!C251)," ",'M&amp;V (ORÇ)'!C251)</f>
        <v xml:space="preserve"> </v>
      </c>
      <c r="D258" s="1030"/>
      <c r="E258" s="1030"/>
      <c r="F258" s="1030"/>
      <c r="G258" s="1030"/>
      <c r="H258" s="1031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29" t="str">
        <f>IF(ISBLANK('M&amp;V (ORÇ)'!C252)," ",'M&amp;V (ORÇ)'!C252)</f>
        <v xml:space="preserve"> </v>
      </c>
      <c r="D259" s="1030"/>
      <c r="E259" s="1030"/>
      <c r="F259" s="1030"/>
      <c r="G259" s="1030"/>
      <c r="H259" s="1031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29" t="str">
        <f>IF(ISBLANK('M&amp;V (ORÇ)'!C253)," ",'M&amp;V (ORÇ)'!C253)</f>
        <v xml:space="preserve"> </v>
      </c>
      <c r="D260" s="1030"/>
      <c r="E260" s="1030"/>
      <c r="F260" s="1030"/>
      <c r="G260" s="1030"/>
      <c r="H260" s="1031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29" t="str">
        <f>IF(ISBLANK('M&amp;V (ORÇ)'!C254)," ",'M&amp;V (ORÇ)'!C254)</f>
        <v xml:space="preserve"> </v>
      </c>
      <c r="D261" s="1030"/>
      <c r="E261" s="1030"/>
      <c r="F261" s="1030"/>
      <c r="G261" s="1030"/>
      <c r="H261" s="1031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29" t="str">
        <f>IF(ISBLANK('M&amp;V (ORÇ)'!C255)," ",'M&amp;V (ORÇ)'!C255)</f>
        <v xml:space="preserve"> </v>
      </c>
      <c r="D262" s="1030"/>
      <c r="E262" s="1030"/>
      <c r="F262" s="1030"/>
      <c r="G262" s="1030"/>
      <c r="H262" s="1031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29" t="str">
        <f>IF(ISBLANK('M&amp;V (ORÇ)'!C256)," ",'M&amp;V (ORÇ)'!C256)</f>
        <v xml:space="preserve"> </v>
      </c>
      <c r="D263" s="1030"/>
      <c r="E263" s="1030"/>
      <c r="F263" s="1030"/>
      <c r="G263" s="1030"/>
      <c r="H263" s="1031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29" t="str">
        <f>IF(ISBLANK('M&amp;V (ORÇ)'!C257)," ",'M&amp;V (ORÇ)'!C257)</f>
        <v xml:space="preserve"> </v>
      </c>
      <c r="D264" s="1030"/>
      <c r="E264" s="1030"/>
      <c r="F264" s="1030"/>
      <c r="G264" s="1030"/>
      <c r="H264" s="1031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29" t="str">
        <f>IF(ISBLANK('M&amp;V (ORÇ)'!C258)," ",'M&amp;V (ORÇ)'!C258)</f>
        <v xml:space="preserve"> </v>
      </c>
      <c r="D265" s="1030"/>
      <c r="E265" s="1030"/>
      <c r="F265" s="1030"/>
      <c r="G265" s="1030"/>
      <c r="H265" s="1031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29" t="str">
        <f>IF(ISBLANK('M&amp;V (ORÇ)'!C259)," ",'M&amp;V (ORÇ)'!C259)</f>
        <v xml:space="preserve"> </v>
      </c>
      <c r="D266" s="1030"/>
      <c r="E266" s="1030"/>
      <c r="F266" s="1030"/>
      <c r="G266" s="1030"/>
      <c r="H266" s="1031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29" t="str">
        <f>IF(ISBLANK('M&amp;V (ORÇ)'!C260)," ",'M&amp;V (ORÇ)'!C260)</f>
        <v xml:space="preserve"> </v>
      </c>
      <c r="D267" s="1030"/>
      <c r="E267" s="1030"/>
      <c r="F267" s="1030"/>
      <c r="G267" s="1030"/>
      <c r="H267" s="1031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29" t="str">
        <f>IF(ISBLANK('M&amp;V (ORÇ)'!C261)," ",'M&amp;V (ORÇ)'!C261)</f>
        <v xml:space="preserve"> </v>
      </c>
      <c r="D268" s="1030"/>
      <c r="E268" s="1030"/>
      <c r="F268" s="1030"/>
      <c r="G268" s="1030"/>
      <c r="H268" s="1031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2" t="s">
        <v>685</v>
      </c>
      <c r="D269" s="1032"/>
      <c r="E269" s="1032"/>
      <c r="F269" s="1032"/>
      <c r="G269" s="1032"/>
      <c r="H269" s="1032"/>
      <c r="I269" s="1032"/>
      <c r="J269" s="1032"/>
      <c r="K269" s="1032"/>
      <c r="L269" s="1033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49" t="s">
        <v>686</v>
      </c>
      <c r="D270" s="1049"/>
      <c r="E270" s="1049"/>
      <c r="F270" s="1049"/>
      <c r="G270" s="1049"/>
      <c r="H270" s="1049"/>
      <c r="I270" s="1049"/>
      <c r="J270" s="1049"/>
      <c r="K270" s="1049"/>
      <c r="L270" s="1050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7" t="s">
        <v>682</v>
      </c>
      <c r="C271" s="1018"/>
      <c r="D271" s="1018"/>
      <c r="E271" s="1018"/>
      <c r="F271" s="1018"/>
      <c r="G271" s="1018"/>
      <c r="H271" s="1018"/>
      <c r="I271" s="1018"/>
      <c r="J271" s="1018"/>
      <c r="K271" s="1018"/>
      <c r="L271" s="1018"/>
      <c r="M271" s="1018"/>
      <c r="N271" s="1018"/>
      <c r="O271" s="1018"/>
      <c r="P271" s="1019"/>
    </row>
    <row r="272" spans="2:16" x14ac:dyDescent="0.25">
      <c r="B272" s="1051" t="s">
        <v>233</v>
      </c>
      <c r="C272" s="1052"/>
      <c r="D272" s="1052"/>
      <c r="E272" s="1052"/>
      <c r="F272" s="1052"/>
      <c r="G272" s="1052"/>
      <c r="H272" s="1052"/>
      <c r="I272" s="1052"/>
      <c r="J272" s="1052"/>
      <c r="K272" s="1052"/>
      <c r="L272" s="1052"/>
      <c r="M272" s="1052"/>
      <c r="N272" s="1052"/>
      <c r="O272" s="1052" t="str">
        <f>B272</f>
        <v>PERÍODO DE REFERÊNCIA</v>
      </c>
      <c r="P272" s="1053"/>
    </row>
    <row r="273" spans="2:16" x14ac:dyDescent="0.25">
      <c r="B273" s="1013" t="s">
        <v>234</v>
      </c>
      <c r="C273" s="1014"/>
      <c r="D273" s="1014"/>
      <c r="E273" s="1014"/>
      <c r="F273" s="1014"/>
      <c r="G273" s="1014"/>
      <c r="H273" s="1015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29" t="str">
        <f>IF(ISBLANK('M&amp;V (ORÇ)'!C265)," ",'M&amp;V (ORÇ)'!C265)</f>
        <v xml:space="preserve"> </v>
      </c>
      <c r="D274" s="1030"/>
      <c r="E274" s="1030"/>
      <c r="F274" s="1030"/>
      <c r="G274" s="1030"/>
      <c r="H274" s="1031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29" t="str">
        <f>IF(ISBLANK('M&amp;V (ORÇ)'!C266)," ",'M&amp;V (ORÇ)'!C266)</f>
        <v xml:space="preserve"> </v>
      </c>
      <c r="D275" s="1030"/>
      <c r="E275" s="1030"/>
      <c r="F275" s="1030"/>
      <c r="G275" s="1030"/>
      <c r="H275" s="1031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29" t="str">
        <f>IF(ISBLANK('M&amp;V (ORÇ)'!C267)," ",'M&amp;V (ORÇ)'!C267)</f>
        <v xml:space="preserve"> </v>
      </c>
      <c r="D276" s="1030"/>
      <c r="E276" s="1030"/>
      <c r="F276" s="1030"/>
      <c r="G276" s="1030"/>
      <c r="H276" s="1031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29" t="str">
        <f>IF(ISBLANK('M&amp;V (ORÇ)'!C268)," ",'M&amp;V (ORÇ)'!C268)</f>
        <v xml:space="preserve"> </v>
      </c>
      <c r="D277" s="1030"/>
      <c r="E277" s="1030"/>
      <c r="F277" s="1030"/>
      <c r="G277" s="1030"/>
      <c r="H277" s="1031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29" t="str">
        <f>IF(ISBLANK('M&amp;V (ORÇ)'!C269)," ",'M&amp;V (ORÇ)'!C269)</f>
        <v xml:space="preserve"> </v>
      </c>
      <c r="D278" s="1030"/>
      <c r="E278" s="1030"/>
      <c r="F278" s="1030"/>
      <c r="G278" s="1030"/>
      <c r="H278" s="1031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29" t="str">
        <f>IF(ISBLANK('M&amp;V (ORÇ)'!C270)," ",'M&amp;V (ORÇ)'!C270)</f>
        <v xml:space="preserve"> </v>
      </c>
      <c r="D279" s="1030"/>
      <c r="E279" s="1030"/>
      <c r="F279" s="1030"/>
      <c r="G279" s="1030"/>
      <c r="H279" s="1031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29" t="str">
        <f>IF(ISBLANK('M&amp;V (ORÇ)'!C271)," ",'M&amp;V (ORÇ)'!C271)</f>
        <v xml:space="preserve"> </v>
      </c>
      <c r="D280" s="1030"/>
      <c r="E280" s="1030"/>
      <c r="F280" s="1030"/>
      <c r="G280" s="1030"/>
      <c r="H280" s="1031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29" t="str">
        <f>IF(ISBLANK('M&amp;V (ORÇ)'!C272)," ",'M&amp;V (ORÇ)'!C272)</f>
        <v xml:space="preserve"> </v>
      </c>
      <c r="D281" s="1030"/>
      <c r="E281" s="1030"/>
      <c r="F281" s="1030"/>
      <c r="G281" s="1030"/>
      <c r="H281" s="1031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29" t="str">
        <f>IF(ISBLANK('M&amp;V (ORÇ)'!C273)," ",'M&amp;V (ORÇ)'!C273)</f>
        <v xml:space="preserve"> </v>
      </c>
      <c r="D282" s="1030"/>
      <c r="E282" s="1030"/>
      <c r="F282" s="1030"/>
      <c r="G282" s="1030"/>
      <c r="H282" s="1031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29" t="str">
        <f>IF(ISBLANK('M&amp;V (ORÇ)'!C274)," ",'M&amp;V (ORÇ)'!C274)</f>
        <v xml:space="preserve"> </v>
      </c>
      <c r="D283" s="1030"/>
      <c r="E283" s="1030"/>
      <c r="F283" s="1030"/>
      <c r="G283" s="1030"/>
      <c r="H283" s="1031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29" t="str">
        <f>IF(ISBLANK('M&amp;V (ORÇ)'!C275)," ",'M&amp;V (ORÇ)'!C275)</f>
        <v xml:space="preserve"> </v>
      </c>
      <c r="D284" s="1030"/>
      <c r="E284" s="1030"/>
      <c r="F284" s="1030"/>
      <c r="G284" s="1030"/>
      <c r="H284" s="1031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29" t="str">
        <f>IF(ISBLANK('M&amp;V (ORÇ)'!C276)," ",'M&amp;V (ORÇ)'!C276)</f>
        <v xml:space="preserve"> </v>
      </c>
      <c r="D285" s="1030"/>
      <c r="E285" s="1030"/>
      <c r="F285" s="1030"/>
      <c r="G285" s="1030"/>
      <c r="H285" s="1031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29" t="str">
        <f>IF(ISBLANK('M&amp;V (ORÇ)'!C277)," ",'M&amp;V (ORÇ)'!C277)</f>
        <v xml:space="preserve"> </v>
      </c>
      <c r="D286" s="1030"/>
      <c r="E286" s="1030"/>
      <c r="F286" s="1030"/>
      <c r="G286" s="1030"/>
      <c r="H286" s="1031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29" t="str">
        <f>IF(ISBLANK('M&amp;V (ORÇ)'!C278)," ",'M&amp;V (ORÇ)'!C278)</f>
        <v xml:space="preserve"> </v>
      </c>
      <c r="D287" s="1030"/>
      <c r="E287" s="1030"/>
      <c r="F287" s="1030"/>
      <c r="G287" s="1030"/>
      <c r="H287" s="1031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29" t="str">
        <f>IF(ISBLANK('M&amp;V (ORÇ)'!C279)," ",'M&amp;V (ORÇ)'!C279)</f>
        <v xml:space="preserve"> </v>
      </c>
      <c r="D288" s="1030"/>
      <c r="E288" s="1030"/>
      <c r="F288" s="1030"/>
      <c r="G288" s="1030"/>
      <c r="H288" s="1031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29" t="str">
        <f>IF(ISBLANK('M&amp;V (ORÇ)'!C280)," ",'M&amp;V (ORÇ)'!C280)</f>
        <v xml:space="preserve"> </v>
      </c>
      <c r="D289" s="1030"/>
      <c r="E289" s="1030"/>
      <c r="F289" s="1030"/>
      <c r="G289" s="1030"/>
      <c r="H289" s="1031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29" t="str">
        <f>IF(ISBLANK('M&amp;V (ORÇ)'!C281)," ",'M&amp;V (ORÇ)'!C281)</f>
        <v xml:space="preserve"> </v>
      </c>
      <c r="D290" s="1030"/>
      <c r="E290" s="1030"/>
      <c r="F290" s="1030"/>
      <c r="G290" s="1030"/>
      <c r="H290" s="1031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29" t="str">
        <f>IF(ISBLANK('M&amp;V (ORÇ)'!C282)," ",'M&amp;V (ORÇ)'!C282)</f>
        <v xml:space="preserve"> </v>
      </c>
      <c r="D291" s="1030"/>
      <c r="E291" s="1030"/>
      <c r="F291" s="1030"/>
      <c r="G291" s="1030"/>
      <c r="H291" s="1031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29" t="str">
        <f>IF(ISBLANK('M&amp;V (ORÇ)'!C283)," ",'M&amp;V (ORÇ)'!C283)</f>
        <v xml:space="preserve"> </v>
      </c>
      <c r="D292" s="1030"/>
      <c r="E292" s="1030"/>
      <c r="F292" s="1030"/>
      <c r="G292" s="1030"/>
      <c r="H292" s="1031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29" t="str">
        <f>IF(ISBLANK('M&amp;V (ORÇ)'!C284)," ",'M&amp;V (ORÇ)'!C284)</f>
        <v xml:space="preserve"> </v>
      </c>
      <c r="D293" s="1030"/>
      <c r="E293" s="1030"/>
      <c r="F293" s="1030"/>
      <c r="G293" s="1030"/>
      <c r="H293" s="1031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2" t="s">
        <v>248</v>
      </c>
      <c r="D294" s="1032"/>
      <c r="E294" s="1032"/>
      <c r="F294" s="1032"/>
      <c r="G294" s="1032"/>
      <c r="H294" s="1032"/>
      <c r="I294" s="1032"/>
      <c r="J294" s="1032"/>
      <c r="K294" s="1032"/>
      <c r="L294" s="1033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1" t="s">
        <v>242</v>
      </c>
      <c r="C295" s="1052"/>
      <c r="D295" s="1052"/>
      <c r="E295" s="1052"/>
      <c r="F295" s="1052"/>
      <c r="G295" s="1052"/>
      <c r="H295" s="1052"/>
      <c r="I295" s="1052"/>
      <c r="J295" s="1052"/>
      <c r="K295" s="1052"/>
      <c r="L295" s="1052"/>
      <c r="M295" s="1052"/>
      <c r="N295" s="1052"/>
      <c r="O295" s="1052" t="str">
        <f>B295</f>
        <v>PERÍODO PÓS-RETROFIT</v>
      </c>
      <c r="P295" s="1053"/>
    </row>
    <row r="296" spans="2:16" x14ac:dyDescent="0.25">
      <c r="B296" s="1013" t="s">
        <v>234</v>
      </c>
      <c r="C296" s="1014"/>
      <c r="D296" s="1014"/>
      <c r="E296" s="1014"/>
      <c r="F296" s="1014"/>
      <c r="G296" s="1014"/>
      <c r="H296" s="1015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29" t="str">
        <f>IF(ISBLANK('M&amp;V (ORÇ)'!C287)," ",'M&amp;V (ORÇ)'!C287)</f>
        <v xml:space="preserve"> </v>
      </c>
      <c r="D297" s="1030"/>
      <c r="E297" s="1030"/>
      <c r="F297" s="1030"/>
      <c r="G297" s="1030"/>
      <c r="H297" s="1031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29" t="str">
        <f>IF(ISBLANK('M&amp;V (ORÇ)'!C288)," ",'M&amp;V (ORÇ)'!C288)</f>
        <v xml:space="preserve"> </v>
      </c>
      <c r="D298" s="1030"/>
      <c r="E298" s="1030"/>
      <c r="F298" s="1030"/>
      <c r="G298" s="1030"/>
      <c r="H298" s="1031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29" t="str">
        <f>IF(ISBLANK('M&amp;V (ORÇ)'!C289)," ",'M&amp;V (ORÇ)'!C289)</f>
        <v xml:space="preserve"> </v>
      </c>
      <c r="D299" s="1030"/>
      <c r="E299" s="1030"/>
      <c r="F299" s="1030"/>
      <c r="G299" s="1030"/>
      <c r="H299" s="1031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29" t="str">
        <f>IF(ISBLANK('M&amp;V (ORÇ)'!C290)," ",'M&amp;V (ORÇ)'!C290)</f>
        <v xml:space="preserve"> </v>
      </c>
      <c r="D300" s="1030"/>
      <c r="E300" s="1030"/>
      <c r="F300" s="1030"/>
      <c r="G300" s="1030"/>
      <c r="H300" s="1031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29" t="str">
        <f>IF(ISBLANK('M&amp;V (ORÇ)'!C291)," ",'M&amp;V (ORÇ)'!C291)</f>
        <v xml:space="preserve"> </v>
      </c>
      <c r="D301" s="1030"/>
      <c r="E301" s="1030"/>
      <c r="F301" s="1030"/>
      <c r="G301" s="1030"/>
      <c r="H301" s="1031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29" t="str">
        <f>IF(ISBLANK('M&amp;V (ORÇ)'!C292)," ",'M&amp;V (ORÇ)'!C292)</f>
        <v xml:space="preserve"> </v>
      </c>
      <c r="D302" s="1030"/>
      <c r="E302" s="1030"/>
      <c r="F302" s="1030"/>
      <c r="G302" s="1030"/>
      <c r="H302" s="1031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29" t="str">
        <f>IF(ISBLANK('M&amp;V (ORÇ)'!C293)," ",'M&amp;V (ORÇ)'!C293)</f>
        <v xml:space="preserve"> </v>
      </c>
      <c r="D303" s="1030"/>
      <c r="E303" s="1030"/>
      <c r="F303" s="1030"/>
      <c r="G303" s="1030"/>
      <c r="H303" s="1031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29" t="str">
        <f>IF(ISBLANK('M&amp;V (ORÇ)'!C294)," ",'M&amp;V (ORÇ)'!C294)</f>
        <v xml:space="preserve"> </v>
      </c>
      <c r="D304" s="1030"/>
      <c r="E304" s="1030"/>
      <c r="F304" s="1030"/>
      <c r="G304" s="1030"/>
      <c r="H304" s="1031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29" t="str">
        <f>IF(ISBLANK('M&amp;V (ORÇ)'!C295)," ",'M&amp;V (ORÇ)'!C295)</f>
        <v xml:space="preserve"> </v>
      </c>
      <c r="D305" s="1030"/>
      <c r="E305" s="1030"/>
      <c r="F305" s="1030"/>
      <c r="G305" s="1030"/>
      <c r="H305" s="1031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29" t="str">
        <f>IF(ISBLANK('M&amp;V (ORÇ)'!C296)," ",'M&amp;V (ORÇ)'!C296)</f>
        <v xml:space="preserve"> </v>
      </c>
      <c r="D306" s="1030"/>
      <c r="E306" s="1030"/>
      <c r="F306" s="1030"/>
      <c r="G306" s="1030"/>
      <c r="H306" s="1031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29" t="str">
        <f>IF(ISBLANK('M&amp;V (ORÇ)'!C297)," ",'M&amp;V (ORÇ)'!C297)</f>
        <v xml:space="preserve"> </v>
      </c>
      <c r="D307" s="1030"/>
      <c r="E307" s="1030"/>
      <c r="F307" s="1030"/>
      <c r="G307" s="1030"/>
      <c r="H307" s="1031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29" t="str">
        <f>IF(ISBLANK('M&amp;V (ORÇ)'!C298)," ",'M&amp;V (ORÇ)'!C298)</f>
        <v xml:space="preserve"> </v>
      </c>
      <c r="D308" s="1030"/>
      <c r="E308" s="1030"/>
      <c r="F308" s="1030"/>
      <c r="G308" s="1030"/>
      <c r="H308" s="1031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29" t="str">
        <f>IF(ISBLANK('M&amp;V (ORÇ)'!C299)," ",'M&amp;V (ORÇ)'!C299)</f>
        <v xml:space="preserve"> </v>
      </c>
      <c r="D309" s="1030"/>
      <c r="E309" s="1030"/>
      <c r="F309" s="1030"/>
      <c r="G309" s="1030"/>
      <c r="H309" s="1031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29" t="str">
        <f>IF(ISBLANK('M&amp;V (ORÇ)'!C300)," ",'M&amp;V (ORÇ)'!C300)</f>
        <v xml:space="preserve"> </v>
      </c>
      <c r="D310" s="1030"/>
      <c r="E310" s="1030"/>
      <c r="F310" s="1030"/>
      <c r="G310" s="1030"/>
      <c r="H310" s="1031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29" t="str">
        <f>IF(ISBLANK('M&amp;V (ORÇ)'!C301)," ",'M&amp;V (ORÇ)'!C301)</f>
        <v xml:space="preserve"> </v>
      </c>
      <c r="D311" s="1030"/>
      <c r="E311" s="1030"/>
      <c r="F311" s="1030"/>
      <c r="G311" s="1030"/>
      <c r="H311" s="1031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29" t="str">
        <f>IF(ISBLANK('M&amp;V (ORÇ)'!C302)," ",'M&amp;V (ORÇ)'!C302)</f>
        <v xml:space="preserve"> </v>
      </c>
      <c r="D312" s="1030"/>
      <c r="E312" s="1030"/>
      <c r="F312" s="1030"/>
      <c r="G312" s="1030"/>
      <c r="H312" s="1031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29" t="str">
        <f>IF(ISBLANK('M&amp;V (ORÇ)'!C303)," ",'M&amp;V (ORÇ)'!C303)</f>
        <v xml:space="preserve"> </v>
      </c>
      <c r="D313" s="1030"/>
      <c r="E313" s="1030"/>
      <c r="F313" s="1030"/>
      <c r="G313" s="1030"/>
      <c r="H313" s="1031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29" t="str">
        <f>IF(ISBLANK('M&amp;V (ORÇ)'!C304)," ",'M&amp;V (ORÇ)'!C304)</f>
        <v xml:space="preserve"> </v>
      </c>
      <c r="D314" s="1030"/>
      <c r="E314" s="1030"/>
      <c r="F314" s="1030"/>
      <c r="G314" s="1030"/>
      <c r="H314" s="1031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29" t="str">
        <f>IF(ISBLANK('M&amp;V (ORÇ)'!C305)," ",'M&amp;V (ORÇ)'!C305)</f>
        <v xml:space="preserve"> </v>
      </c>
      <c r="D315" s="1030"/>
      <c r="E315" s="1030"/>
      <c r="F315" s="1030"/>
      <c r="G315" s="1030"/>
      <c r="H315" s="1031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29" t="str">
        <f>IF(ISBLANK('M&amp;V (ORÇ)'!C306)," ",'M&amp;V (ORÇ)'!C306)</f>
        <v xml:space="preserve"> </v>
      </c>
      <c r="D316" s="1030"/>
      <c r="E316" s="1030"/>
      <c r="F316" s="1030"/>
      <c r="G316" s="1030"/>
      <c r="H316" s="1031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2" t="s">
        <v>249</v>
      </c>
      <c r="D317" s="1032"/>
      <c r="E317" s="1032"/>
      <c r="F317" s="1032"/>
      <c r="G317" s="1032"/>
      <c r="H317" s="1032"/>
      <c r="I317" s="1032"/>
      <c r="J317" s="1032"/>
      <c r="K317" s="1032"/>
      <c r="L317" s="1033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49" t="s">
        <v>250</v>
      </c>
      <c r="D318" s="1049"/>
      <c r="E318" s="1049"/>
      <c r="F318" s="1049"/>
      <c r="G318" s="1049"/>
      <c r="H318" s="1049"/>
      <c r="I318" s="1049"/>
      <c r="J318" s="1049"/>
      <c r="K318" s="1049"/>
      <c r="L318" s="1050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7" t="s">
        <v>683</v>
      </c>
      <c r="C319" s="1018"/>
      <c r="D319" s="1018"/>
      <c r="E319" s="1018"/>
      <c r="F319" s="1018"/>
      <c r="G319" s="1018"/>
      <c r="H319" s="1018"/>
      <c r="I319" s="1018"/>
      <c r="J319" s="1018"/>
      <c r="K319" s="1018"/>
      <c r="L319" s="1018"/>
      <c r="M319" s="1018"/>
      <c r="N319" s="1018"/>
      <c r="O319" s="1018"/>
      <c r="P319" s="1019"/>
    </row>
    <row r="320" spans="2:16" x14ac:dyDescent="0.25">
      <c r="B320" s="1051" t="s">
        <v>233</v>
      </c>
      <c r="C320" s="1052"/>
      <c r="D320" s="1052"/>
      <c r="E320" s="1052"/>
      <c r="F320" s="1052"/>
      <c r="G320" s="1052"/>
      <c r="H320" s="1052"/>
      <c r="I320" s="1052"/>
      <c r="J320" s="1052"/>
      <c r="K320" s="1052"/>
      <c r="L320" s="1052"/>
      <c r="M320" s="1052"/>
      <c r="N320" s="1052"/>
      <c r="O320" s="1052" t="str">
        <f>B320</f>
        <v>PERÍODO DE REFERÊNCIA</v>
      </c>
      <c r="P320" s="1053"/>
    </row>
    <row r="321" spans="2:16" x14ac:dyDescent="0.25">
      <c r="B321" s="1013" t="s">
        <v>234</v>
      </c>
      <c r="C321" s="1014"/>
      <c r="D321" s="1014"/>
      <c r="E321" s="1014"/>
      <c r="F321" s="1014"/>
      <c r="G321" s="1014"/>
      <c r="H321" s="1015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29" t="str">
        <f>IF(ISBLANK('M&amp;V (ORÇ)'!C310)," ",'M&amp;V (ORÇ)'!C310)</f>
        <v xml:space="preserve"> </v>
      </c>
      <c r="D322" s="1030"/>
      <c r="E322" s="1030"/>
      <c r="F322" s="1030"/>
      <c r="G322" s="1030"/>
      <c r="H322" s="1031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29" t="str">
        <f>IF(ISBLANK('M&amp;V (ORÇ)'!C311)," ",'M&amp;V (ORÇ)'!C311)</f>
        <v xml:space="preserve"> </v>
      </c>
      <c r="D323" s="1030"/>
      <c r="E323" s="1030"/>
      <c r="F323" s="1030"/>
      <c r="G323" s="1030"/>
      <c r="H323" s="1031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29" t="str">
        <f>IF(ISBLANK('M&amp;V (ORÇ)'!C312)," ",'M&amp;V (ORÇ)'!C312)</f>
        <v xml:space="preserve"> </v>
      </c>
      <c r="D324" s="1030"/>
      <c r="E324" s="1030"/>
      <c r="F324" s="1030"/>
      <c r="G324" s="1030"/>
      <c r="H324" s="1031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29" t="str">
        <f>IF(ISBLANK('M&amp;V (ORÇ)'!C313)," ",'M&amp;V (ORÇ)'!C313)</f>
        <v xml:space="preserve"> </v>
      </c>
      <c r="D325" s="1030"/>
      <c r="E325" s="1030"/>
      <c r="F325" s="1030"/>
      <c r="G325" s="1030"/>
      <c r="H325" s="1031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29" t="str">
        <f>IF(ISBLANK('M&amp;V (ORÇ)'!C314)," ",'M&amp;V (ORÇ)'!C314)</f>
        <v xml:space="preserve"> </v>
      </c>
      <c r="D326" s="1030"/>
      <c r="E326" s="1030"/>
      <c r="F326" s="1030"/>
      <c r="G326" s="1030"/>
      <c r="H326" s="1031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29" t="str">
        <f>IF(ISBLANK('M&amp;V (ORÇ)'!C315)," ",'M&amp;V (ORÇ)'!C315)</f>
        <v xml:space="preserve"> </v>
      </c>
      <c r="D327" s="1030"/>
      <c r="E327" s="1030"/>
      <c r="F327" s="1030"/>
      <c r="G327" s="1030"/>
      <c r="H327" s="1031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29" t="str">
        <f>IF(ISBLANK('M&amp;V (ORÇ)'!C316)," ",'M&amp;V (ORÇ)'!C316)</f>
        <v xml:space="preserve"> </v>
      </c>
      <c r="D328" s="1030"/>
      <c r="E328" s="1030"/>
      <c r="F328" s="1030"/>
      <c r="G328" s="1030"/>
      <c r="H328" s="1031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29" t="str">
        <f>IF(ISBLANK('M&amp;V (ORÇ)'!C317)," ",'M&amp;V (ORÇ)'!C317)</f>
        <v xml:space="preserve"> </v>
      </c>
      <c r="D329" s="1030"/>
      <c r="E329" s="1030"/>
      <c r="F329" s="1030"/>
      <c r="G329" s="1030"/>
      <c r="H329" s="1031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29" t="str">
        <f>IF(ISBLANK('M&amp;V (ORÇ)'!C318)," ",'M&amp;V (ORÇ)'!C318)</f>
        <v xml:space="preserve"> </v>
      </c>
      <c r="D330" s="1030"/>
      <c r="E330" s="1030"/>
      <c r="F330" s="1030"/>
      <c r="G330" s="1030"/>
      <c r="H330" s="1031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29" t="str">
        <f>IF(ISBLANK('M&amp;V (ORÇ)'!C319)," ",'M&amp;V (ORÇ)'!C319)</f>
        <v xml:space="preserve"> </v>
      </c>
      <c r="D331" s="1030"/>
      <c r="E331" s="1030"/>
      <c r="F331" s="1030"/>
      <c r="G331" s="1030"/>
      <c r="H331" s="1031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2" t="s">
        <v>251</v>
      </c>
      <c r="D332" s="1032"/>
      <c r="E332" s="1032"/>
      <c r="F332" s="1032"/>
      <c r="G332" s="1032"/>
      <c r="H332" s="1032"/>
      <c r="I332" s="1032"/>
      <c r="J332" s="1032"/>
      <c r="K332" s="1032"/>
      <c r="L332" s="1033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1" t="s">
        <v>242</v>
      </c>
      <c r="C333" s="1052"/>
      <c r="D333" s="1052"/>
      <c r="E333" s="1052"/>
      <c r="F333" s="1052"/>
      <c r="G333" s="1052"/>
      <c r="H333" s="1052"/>
      <c r="I333" s="1052"/>
      <c r="J333" s="1052"/>
      <c r="K333" s="1052"/>
      <c r="L333" s="1052"/>
      <c r="M333" s="1052"/>
      <c r="N333" s="1052"/>
      <c r="O333" s="1052" t="str">
        <f>B333</f>
        <v>PERÍODO PÓS-RETROFIT</v>
      </c>
      <c r="P333" s="1053"/>
    </row>
    <row r="334" spans="2:16" x14ac:dyDescent="0.25">
      <c r="B334" s="1013" t="s">
        <v>234</v>
      </c>
      <c r="C334" s="1014"/>
      <c r="D334" s="1014"/>
      <c r="E334" s="1014"/>
      <c r="F334" s="1014"/>
      <c r="G334" s="1014"/>
      <c r="H334" s="1015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29"/>
      <c r="D335" s="1030"/>
      <c r="E335" s="1030"/>
      <c r="F335" s="1030"/>
      <c r="G335" s="1030"/>
      <c r="H335" s="1031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29" t="str">
        <f>IF(ISBLANK('M&amp;V (ORÇ)'!C323)," ",'M&amp;V (ORÇ)'!C323)</f>
        <v xml:space="preserve"> </v>
      </c>
      <c r="D336" s="1030"/>
      <c r="E336" s="1030"/>
      <c r="F336" s="1030"/>
      <c r="G336" s="1030"/>
      <c r="H336" s="1031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29" t="str">
        <f>IF(ISBLANK('M&amp;V (ORÇ)'!C324)," ",'M&amp;V (ORÇ)'!C324)</f>
        <v xml:space="preserve"> </v>
      </c>
      <c r="D337" s="1030"/>
      <c r="E337" s="1030"/>
      <c r="F337" s="1030"/>
      <c r="G337" s="1030"/>
      <c r="H337" s="1031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29" t="str">
        <f>IF(ISBLANK('M&amp;V (ORÇ)'!C325)," ",'M&amp;V (ORÇ)'!C325)</f>
        <v xml:space="preserve"> </v>
      </c>
      <c r="D338" s="1030"/>
      <c r="E338" s="1030"/>
      <c r="F338" s="1030"/>
      <c r="G338" s="1030"/>
      <c r="H338" s="1031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29" t="str">
        <f>IF(ISBLANK('M&amp;V (ORÇ)'!C326)," ",'M&amp;V (ORÇ)'!C326)</f>
        <v xml:space="preserve"> </v>
      </c>
      <c r="D339" s="1030"/>
      <c r="E339" s="1030"/>
      <c r="F339" s="1030"/>
      <c r="G339" s="1030"/>
      <c r="H339" s="1031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29" t="str">
        <f>IF(ISBLANK('M&amp;V (ORÇ)'!C327)," ",'M&amp;V (ORÇ)'!C327)</f>
        <v xml:space="preserve"> </v>
      </c>
      <c r="D340" s="1030"/>
      <c r="E340" s="1030"/>
      <c r="F340" s="1030"/>
      <c r="G340" s="1030"/>
      <c r="H340" s="1031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29" t="str">
        <f>IF(ISBLANK('M&amp;V (ORÇ)'!C328)," ",'M&amp;V (ORÇ)'!C328)</f>
        <v xml:space="preserve"> </v>
      </c>
      <c r="D341" s="1030"/>
      <c r="E341" s="1030"/>
      <c r="F341" s="1030"/>
      <c r="G341" s="1030"/>
      <c r="H341" s="1031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29" t="str">
        <f>IF(ISBLANK('M&amp;V (ORÇ)'!C329)," ",'M&amp;V (ORÇ)'!C329)</f>
        <v xml:space="preserve"> </v>
      </c>
      <c r="D342" s="1030"/>
      <c r="E342" s="1030"/>
      <c r="F342" s="1030"/>
      <c r="G342" s="1030"/>
      <c r="H342" s="1031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29" t="str">
        <f>IF(ISBLANK('M&amp;V (ORÇ)'!C330)," ",'M&amp;V (ORÇ)'!C330)</f>
        <v xml:space="preserve"> </v>
      </c>
      <c r="D343" s="1030"/>
      <c r="E343" s="1030"/>
      <c r="F343" s="1030"/>
      <c r="G343" s="1030"/>
      <c r="H343" s="1031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29" t="str">
        <f>IF(ISBLANK('M&amp;V (ORÇ)'!C331)," ",'M&amp;V (ORÇ)'!C331)</f>
        <v xml:space="preserve"> </v>
      </c>
      <c r="D344" s="1030"/>
      <c r="E344" s="1030"/>
      <c r="F344" s="1030"/>
      <c r="G344" s="1030"/>
      <c r="H344" s="1031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2" t="s">
        <v>252</v>
      </c>
      <c r="D345" s="1032"/>
      <c r="E345" s="1032"/>
      <c r="F345" s="1032"/>
      <c r="G345" s="1032"/>
      <c r="H345" s="1032"/>
      <c r="I345" s="1032"/>
      <c r="J345" s="1032"/>
      <c r="K345" s="1032"/>
      <c r="L345" s="1033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49" t="s">
        <v>253</v>
      </c>
      <c r="D346" s="1049"/>
      <c r="E346" s="1049"/>
      <c r="F346" s="1049"/>
      <c r="G346" s="1049"/>
      <c r="H346" s="1049"/>
      <c r="I346" s="1049"/>
      <c r="J346" s="1049"/>
      <c r="K346" s="1049"/>
      <c r="L346" s="1050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7" t="s">
        <v>687</v>
      </c>
      <c r="C347" s="1018"/>
      <c r="D347" s="1018"/>
      <c r="E347" s="1018"/>
      <c r="F347" s="1018"/>
      <c r="G347" s="1018"/>
      <c r="H347" s="1018"/>
      <c r="I347" s="1018"/>
      <c r="J347" s="1018"/>
      <c r="K347" s="1018"/>
      <c r="L347" s="1018"/>
      <c r="M347" s="1018"/>
      <c r="N347" s="1018"/>
      <c r="O347" s="1018"/>
      <c r="P347" s="1019"/>
    </row>
    <row r="348" spans="2:16" x14ac:dyDescent="0.25">
      <c r="B348" s="1051" t="s">
        <v>233</v>
      </c>
      <c r="C348" s="1052"/>
      <c r="D348" s="1052"/>
      <c r="E348" s="1052"/>
      <c r="F348" s="1052"/>
      <c r="G348" s="1052"/>
      <c r="H348" s="1052"/>
      <c r="I348" s="1052"/>
      <c r="J348" s="1052"/>
      <c r="K348" s="1052"/>
      <c r="L348" s="1052"/>
      <c r="M348" s="1052"/>
      <c r="N348" s="1052"/>
      <c r="O348" s="1052" t="str">
        <f>B348</f>
        <v>PERÍODO DE REFERÊNCIA</v>
      </c>
      <c r="P348" s="1053"/>
    </row>
    <row r="349" spans="2:16" x14ac:dyDescent="0.25">
      <c r="B349" s="1013" t="s">
        <v>234</v>
      </c>
      <c r="C349" s="1014"/>
      <c r="D349" s="1014"/>
      <c r="E349" s="1014"/>
      <c r="F349" s="1014"/>
      <c r="G349" s="1014"/>
      <c r="H349" s="1015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29" t="str">
        <f>IF(ISBLANK('M&amp;V (ORÇ)'!C335)," ",'M&amp;V (ORÇ)'!C335)</f>
        <v xml:space="preserve"> </v>
      </c>
      <c r="D350" s="1030"/>
      <c r="E350" s="1030"/>
      <c r="F350" s="1030"/>
      <c r="G350" s="1030"/>
      <c r="H350" s="1031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29" t="str">
        <f>IF(ISBLANK('M&amp;V (ORÇ)'!C336)," ",'M&amp;V (ORÇ)'!C336)</f>
        <v xml:space="preserve"> </v>
      </c>
      <c r="D351" s="1030"/>
      <c r="E351" s="1030"/>
      <c r="F351" s="1030"/>
      <c r="G351" s="1030"/>
      <c r="H351" s="1031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29" t="str">
        <f>IF(ISBLANK('M&amp;V (ORÇ)'!C337)," ",'M&amp;V (ORÇ)'!C337)</f>
        <v xml:space="preserve"> </v>
      </c>
      <c r="D352" s="1030"/>
      <c r="E352" s="1030"/>
      <c r="F352" s="1030"/>
      <c r="G352" s="1030"/>
      <c r="H352" s="1031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29" t="str">
        <f>IF(ISBLANK('M&amp;V (ORÇ)'!C338)," ",'M&amp;V (ORÇ)'!C338)</f>
        <v xml:space="preserve"> </v>
      </c>
      <c r="D353" s="1030"/>
      <c r="E353" s="1030"/>
      <c r="F353" s="1030"/>
      <c r="G353" s="1030"/>
      <c r="H353" s="1031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29" t="str">
        <f>IF(ISBLANK('M&amp;V (ORÇ)'!C339)," ",'M&amp;V (ORÇ)'!C339)</f>
        <v xml:space="preserve"> </v>
      </c>
      <c r="D354" s="1030"/>
      <c r="E354" s="1030"/>
      <c r="F354" s="1030"/>
      <c r="G354" s="1030"/>
      <c r="H354" s="1031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29" t="str">
        <f>IF(ISBLANK('M&amp;V (ORÇ)'!C340)," ",'M&amp;V (ORÇ)'!C340)</f>
        <v xml:space="preserve"> </v>
      </c>
      <c r="D355" s="1030"/>
      <c r="E355" s="1030"/>
      <c r="F355" s="1030"/>
      <c r="G355" s="1030"/>
      <c r="H355" s="1031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29" t="str">
        <f>IF(ISBLANK('M&amp;V (ORÇ)'!C341)," ",'M&amp;V (ORÇ)'!C341)</f>
        <v xml:space="preserve"> </v>
      </c>
      <c r="D356" s="1030"/>
      <c r="E356" s="1030"/>
      <c r="F356" s="1030"/>
      <c r="G356" s="1030"/>
      <c r="H356" s="1031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29" t="str">
        <f>IF(ISBLANK('M&amp;V (ORÇ)'!C342)," ",'M&amp;V (ORÇ)'!C342)</f>
        <v xml:space="preserve"> </v>
      </c>
      <c r="D357" s="1030"/>
      <c r="E357" s="1030"/>
      <c r="F357" s="1030"/>
      <c r="G357" s="1030"/>
      <c r="H357" s="1031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29" t="str">
        <f>IF(ISBLANK('M&amp;V (ORÇ)'!C343)," ",'M&amp;V (ORÇ)'!C343)</f>
        <v xml:space="preserve"> </v>
      </c>
      <c r="D358" s="1030"/>
      <c r="E358" s="1030"/>
      <c r="F358" s="1030"/>
      <c r="G358" s="1030"/>
      <c r="H358" s="1031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29" t="str">
        <f>IF(ISBLANK('M&amp;V (ORÇ)'!C344)," ",'M&amp;V (ORÇ)'!C344)</f>
        <v xml:space="preserve"> </v>
      </c>
      <c r="D359" s="1030"/>
      <c r="E359" s="1030"/>
      <c r="F359" s="1030"/>
      <c r="G359" s="1030"/>
      <c r="H359" s="1031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29" t="str">
        <f>IF(ISBLANK('M&amp;V (ORÇ)'!C345)," ",'M&amp;V (ORÇ)'!C345)</f>
        <v xml:space="preserve"> </v>
      </c>
      <c r="D360" s="1030"/>
      <c r="E360" s="1030"/>
      <c r="F360" s="1030"/>
      <c r="G360" s="1030"/>
      <c r="H360" s="1031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29" t="str">
        <f>IF(ISBLANK('M&amp;V (ORÇ)'!C346)," ",'M&amp;V (ORÇ)'!C346)</f>
        <v xml:space="preserve"> </v>
      </c>
      <c r="D361" s="1030"/>
      <c r="E361" s="1030"/>
      <c r="F361" s="1030"/>
      <c r="G361" s="1030"/>
      <c r="H361" s="1031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29" t="str">
        <f>IF(ISBLANK('M&amp;V (ORÇ)'!C347)," ",'M&amp;V (ORÇ)'!C347)</f>
        <v xml:space="preserve"> </v>
      </c>
      <c r="D362" s="1030"/>
      <c r="E362" s="1030"/>
      <c r="F362" s="1030"/>
      <c r="G362" s="1030"/>
      <c r="H362" s="1031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29" t="str">
        <f>IF(ISBLANK('M&amp;V (ORÇ)'!C348)," ",'M&amp;V (ORÇ)'!C348)</f>
        <v xml:space="preserve"> </v>
      </c>
      <c r="D363" s="1030"/>
      <c r="E363" s="1030"/>
      <c r="F363" s="1030"/>
      <c r="G363" s="1030"/>
      <c r="H363" s="1031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29" t="str">
        <f>IF(ISBLANK('M&amp;V (ORÇ)'!C349)," ",'M&amp;V (ORÇ)'!C349)</f>
        <v xml:space="preserve"> </v>
      </c>
      <c r="D364" s="1030"/>
      <c r="E364" s="1030"/>
      <c r="F364" s="1030"/>
      <c r="G364" s="1030"/>
      <c r="H364" s="1031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29" t="str">
        <f>IF(ISBLANK('M&amp;V (ORÇ)'!C350)," ",'M&amp;V (ORÇ)'!C350)</f>
        <v xml:space="preserve"> </v>
      </c>
      <c r="D365" s="1030"/>
      <c r="E365" s="1030"/>
      <c r="F365" s="1030"/>
      <c r="G365" s="1030"/>
      <c r="H365" s="1031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29" t="str">
        <f>IF(ISBLANK('M&amp;V (ORÇ)'!C351)," ",'M&amp;V (ORÇ)'!C351)</f>
        <v xml:space="preserve"> </v>
      </c>
      <c r="D366" s="1030"/>
      <c r="E366" s="1030"/>
      <c r="F366" s="1030"/>
      <c r="G366" s="1030"/>
      <c r="H366" s="1031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29" t="str">
        <f>IF(ISBLANK('M&amp;V (ORÇ)'!C352)," ",'M&amp;V (ORÇ)'!C352)</f>
        <v xml:space="preserve"> </v>
      </c>
      <c r="D367" s="1030"/>
      <c r="E367" s="1030"/>
      <c r="F367" s="1030"/>
      <c r="G367" s="1030"/>
      <c r="H367" s="1031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29" t="str">
        <f>IF(ISBLANK('M&amp;V (ORÇ)'!C353)," ",'M&amp;V (ORÇ)'!C353)</f>
        <v xml:space="preserve"> </v>
      </c>
      <c r="D368" s="1030"/>
      <c r="E368" s="1030"/>
      <c r="F368" s="1030"/>
      <c r="G368" s="1030"/>
      <c r="H368" s="1031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29" t="str">
        <f>IF(ISBLANK('M&amp;V (ORÇ)'!C354)," ",'M&amp;V (ORÇ)'!C354)</f>
        <v xml:space="preserve"> </v>
      </c>
      <c r="D369" s="1030"/>
      <c r="E369" s="1030"/>
      <c r="F369" s="1030"/>
      <c r="G369" s="1030"/>
      <c r="H369" s="1031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2" t="s">
        <v>254</v>
      </c>
      <c r="D370" s="1032"/>
      <c r="E370" s="1032"/>
      <c r="F370" s="1032"/>
      <c r="G370" s="1032"/>
      <c r="H370" s="1032"/>
      <c r="I370" s="1032"/>
      <c r="J370" s="1032"/>
      <c r="K370" s="1032"/>
      <c r="L370" s="1033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1" t="s">
        <v>242</v>
      </c>
      <c r="C371" s="1052"/>
      <c r="D371" s="1052"/>
      <c r="E371" s="1052"/>
      <c r="F371" s="1052"/>
      <c r="G371" s="1052"/>
      <c r="H371" s="1052"/>
      <c r="I371" s="1052"/>
      <c r="J371" s="1052"/>
      <c r="K371" s="1052"/>
      <c r="L371" s="1052"/>
      <c r="M371" s="1052"/>
      <c r="N371" s="1052"/>
      <c r="O371" s="1052" t="str">
        <f>B371</f>
        <v>PERÍODO PÓS-RETROFIT</v>
      </c>
      <c r="P371" s="1053"/>
    </row>
    <row r="372" spans="2:16" x14ac:dyDescent="0.25">
      <c r="B372" s="1013" t="s">
        <v>234</v>
      </c>
      <c r="C372" s="1014"/>
      <c r="D372" s="1014"/>
      <c r="E372" s="1014"/>
      <c r="F372" s="1014"/>
      <c r="G372" s="1014"/>
      <c r="H372" s="1015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29" t="str">
        <f>IF(ISBLANK('M&amp;V (ORÇ)'!C357)," ",'M&amp;V (ORÇ)'!C357)</f>
        <v xml:space="preserve"> </v>
      </c>
      <c r="D373" s="1030"/>
      <c r="E373" s="1030"/>
      <c r="F373" s="1030"/>
      <c r="G373" s="1030"/>
      <c r="H373" s="1031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29" t="str">
        <f>IF(ISBLANK('M&amp;V (ORÇ)'!C358)," ",'M&amp;V (ORÇ)'!C358)</f>
        <v xml:space="preserve"> </v>
      </c>
      <c r="D374" s="1030"/>
      <c r="E374" s="1030"/>
      <c r="F374" s="1030"/>
      <c r="G374" s="1030"/>
      <c r="H374" s="1031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29" t="str">
        <f>IF(ISBLANK('M&amp;V (ORÇ)'!C359)," ",'M&amp;V (ORÇ)'!C359)</f>
        <v xml:space="preserve"> </v>
      </c>
      <c r="D375" s="1030"/>
      <c r="E375" s="1030"/>
      <c r="F375" s="1030"/>
      <c r="G375" s="1030"/>
      <c r="H375" s="1031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29" t="str">
        <f>IF(ISBLANK('M&amp;V (ORÇ)'!C360)," ",'M&amp;V (ORÇ)'!C360)</f>
        <v xml:space="preserve"> </v>
      </c>
      <c r="D376" s="1030"/>
      <c r="E376" s="1030"/>
      <c r="F376" s="1030"/>
      <c r="G376" s="1030"/>
      <c r="H376" s="1031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29" t="str">
        <f>IF(ISBLANK('M&amp;V (ORÇ)'!C361)," ",'M&amp;V (ORÇ)'!C361)</f>
        <v xml:space="preserve"> </v>
      </c>
      <c r="D377" s="1030"/>
      <c r="E377" s="1030"/>
      <c r="F377" s="1030"/>
      <c r="G377" s="1030"/>
      <c r="H377" s="1031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29" t="str">
        <f>IF(ISBLANK('M&amp;V (ORÇ)'!C362)," ",'M&amp;V (ORÇ)'!C362)</f>
        <v xml:space="preserve"> </v>
      </c>
      <c r="D378" s="1030"/>
      <c r="E378" s="1030"/>
      <c r="F378" s="1030"/>
      <c r="G378" s="1030"/>
      <c r="H378" s="1031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29" t="str">
        <f>IF(ISBLANK('M&amp;V (ORÇ)'!C363)," ",'M&amp;V (ORÇ)'!C363)</f>
        <v xml:space="preserve"> </v>
      </c>
      <c r="D379" s="1030"/>
      <c r="E379" s="1030"/>
      <c r="F379" s="1030"/>
      <c r="G379" s="1030"/>
      <c r="H379" s="1031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29" t="str">
        <f>IF(ISBLANK('M&amp;V (ORÇ)'!C364)," ",'M&amp;V (ORÇ)'!C364)</f>
        <v xml:space="preserve"> </v>
      </c>
      <c r="D380" s="1030"/>
      <c r="E380" s="1030"/>
      <c r="F380" s="1030"/>
      <c r="G380" s="1030"/>
      <c r="H380" s="1031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29" t="str">
        <f>IF(ISBLANK('M&amp;V (ORÇ)'!C365)," ",'M&amp;V (ORÇ)'!C365)</f>
        <v xml:space="preserve"> </v>
      </c>
      <c r="D381" s="1030"/>
      <c r="E381" s="1030"/>
      <c r="F381" s="1030"/>
      <c r="G381" s="1030"/>
      <c r="H381" s="1031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29" t="str">
        <f>IF(ISBLANK('M&amp;V (ORÇ)'!C366)," ",'M&amp;V (ORÇ)'!C366)</f>
        <v xml:space="preserve"> </v>
      </c>
      <c r="D382" s="1030"/>
      <c r="E382" s="1030"/>
      <c r="F382" s="1030"/>
      <c r="G382" s="1030"/>
      <c r="H382" s="1031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29" t="str">
        <f>IF(ISBLANK('M&amp;V (ORÇ)'!C367)," ",'M&amp;V (ORÇ)'!C367)</f>
        <v xml:space="preserve"> </v>
      </c>
      <c r="D383" s="1030"/>
      <c r="E383" s="1030"/>
      <c r="F383" s="1030"/>
      <c r="G383" s="1030"/>
      <c r="H383" s="1031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29" t="str">
        <f>IF(ISBLANK('M&amp;V (ORÇ)'!C368)," ",'M&amp;V (ORÇ)'!C368)</f>
        <v xml:space="preserve"> </v>
      </c>
      <c r="D384" s="1030"/>
      <c r="E384" s="1030"/>
      <c r="F384" s="1030"/>
      <c r="G384" s="1030"/>
      <c r="H384" s="1031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29" t="str">
        <f>IF(ISBLANK('M&amp;V (ORÇ)'!C369)," ",'M&amp;V (ORÇ)'!C369)</f>
        <v xml:space="preserve"> </v>
      </c>
      <c r="D385" s="1030"/>
      <c r="E385" s="1030"/>
      <c r="F385" s="1030"/>
      <c r="G385" s="1030"/>
      <c r="H385" s="1031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29" t="str">
        <f>IF(ISBLANK('M&amp;V (ORÇ)'!C370)," ",'M&amp;V (ORÇ)'!C370)</f>
        <v xml:space="preserve"> </v>
      </c>
      <c r="D386" s="1030"/>
      <c r="E386" s="1030"/>
      <c r="F386" s="1030"/>
      <c r="G386" s="1030"/>
      <c r="H386" s="1031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29" t="str">
        <f>IF(ISBLANK('M&amp;V (ORÇ)'!C371)," ",'M&amp;V (ORÇ)'!C371)</f>
        <v xml:space="preserve"> </v>
      </c>
      <c r="D387" s="1030"/>
      <c r="E387" s="1030"/>
      <c r="F387" s="1030"/>
      <c r="G387" s="1030"/>
      <c r="H387" s="1031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29" t="str">
        <f>IF(ISBLANK('M&amp;V (ORÇ)'!C372)," ",'M&amp;V (ORÇ)'!C372)</f>
        <v xml:space="preserve"> </v>
      </c>
      <c r="D388" s="1030"/>
      <c r="E388" s="1030"/>
      <c r="F388" s="1030"/>
      <c r="G388" s="1030"/>
      <c r="H388" s="1031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29" t="str">
        <f>IF(ISBLANK('M&amp;V (ORÇ)'!C373)," ",'M&amp;V (ORÇ)'!C373)</f>
        <v xml:space="preserve"> </v>
      </c>
      <c r="D389" s="1030"/>
      <c r="E389" s="1030"/>
      <c r="F389" s="1030"/>
      <c r="G389" s="1030"/>
      <c r="H389" s="1031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29" t="str">
        <f>IF(ISBLANK('M&amp;V (ORÇ)'!C374)," ",'M&amp;V (ORÇ)'!C374)</f>
        <v xml:space="preserve"> </v>
      </c>
      <c r="D390" s="1030"/>
      <c r="E390" s="1030"/>
      <c r="F390" s="1030"/>
      <c r="G390" s="1030"/>
      <c r="H390" s="1031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29" t="str">
        <f>IF(ISBLANK('M&amp;V (ORÇ)'!C375)," ",'M&amp;V (ORÇ)'!C375)</f>
        <v xml:space="preserve"> </v>
      </c>
      <c r="D391" s="1030"/>
      <c r="E391" s="1030"/>
      <c r="F391" s="1030"/>
      <c r="G391" s="1030"/>
      <c r="H391" s="1031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29" t="str">
        <f>IF(ISBLANK('M&amp;V (ORÇ)'!C376)," ",'M&amp;V (ORÇ)'!C376)</f>
        <v xml:space="preserve"> </v>
      </c>
      <c r="D392" s="1030"/>
      <c r="E392" s="1030"/>
      <c r="F392" s="1030"/>
      <c r="G392" s="1030"/>
      <c r="H392" s="1031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2" t="s">
        <v>255</v>
      </c>
      <c r="D393" s="1032"/>
      <c r="E393" s="1032"/>
      <c r="F393" s="1032"/>
      <c r="G393" s="1032"/>
      <c r="H393" s="1032"/>
      <c r="I393" s="1032"/>
      <c r="J393" s="1032"/>
      <c r="K393" s="1032"/>
      <c r="L393" s="1033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49" t="s">
        <v>256</v>
      </c>
      <c r="D394" s="1049"/>
      <c r="E394" s="1049"/>
      <c r="F394" s="1049"/>
      <c r="G394" s="1049"/>
      <c r="H394" s="1049"/>
      <c r="I394" s="1049"/>
      <c r="J394" s="1049"/>
      <c r="K394" s="1049"/>
      <c r="L394" s="1050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7" t="s">
        <v>688</v>
      </c>
      <c r="C395" s="1018"/>
      <c r="D395" s="1018"/>
      <c r="E395" s="1018"/>
      <c r="F395" s="1018"/>
      <c r="G395" s="1018"/>
      <c r="H395" s="1018"/>
      <c r="I395" s="1018"/>
      <c r="J395" s="1018"/>
      <c r="K395" s="1018"/>
      <c r="L395" s="1018"/>
      <c r="M395" s="1018"/>
      <c r="N395" s="1018"/>
      <c r="O395" s="1018"/>
      <c r="P395" s="1019"/>
    </row>
    <row r="396" spans="2:16" x14ac:dyDescent="0.25">
      <c r="B396" s="1051" t="s">
        <v>233</v>
      </c>
      <c r="C396" s="1052"/>
      <c r="D396" s="1052"/>
      <c r="E396" s="1052"/>
      <c r="F396" s="1052"/>
      <c r="G396" s="1052"/>
      <c r="H396" s="1052"/>
      <c r="I396" s="1052"/>
      <c r="J396" s="1052"/>
      <c r="K396" s="1052"/>
      <c r="L396" s="1052"/>
      <c r="M396" s="1052"/>
      <c r="N396" s="1052"/>
      <c r="O396" s="1052" t="str">
        <f>B396</f>
        <v>PERÍODO DE REFERÊNCIA</v>
      </c>
      <c r="P396" s="1053"/>
    </row>
    <row r="397" spans="2:16" x14ac:dyDescent="0.25">
      <c r="B397" s="1013" t="s">
        <v>234</v>
      </c>
      <c r="C397" s="1014"/>
      <c r="D397" s="1014"/>
      <c r="E397" s="1014"/>
      <c r="F397" s="1014"/>
      <c r="G397" s="1014"/>
      <c r="H397" s="1015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29" t="str">
        <f>IF(ISBLANK('M&amp;V (ORÇ)'!C380)," ",'M&amp;V (ORÇ)'!C380)</f>
        <v xml:space="preserve"> </v>
      </c>
      <c r="D398" s="1030"/>
      <c r="E398" s="1030"/>
      <c r="F398" s="1030"/>
      <c r="G398" s="1030"/>
      <c r="H398" s="1031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29" t="str">
        <f>IF(ISBLANK('M&amp;V (ORÇ)'!C381)," ",'M&amp;V (ORÇ)'!C381)</f>
        <v xml:space="preserve"> </v>
      </c>
      <c r="D399" s="1030"/>
      <c r="E399" s="1030"/>
      <c r="F399" s="1030"/>
      <c r="G399" s="1030"/>
      <c r="H399" s="1031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29" t="str">
        <f>IF(ISBLANK('M&amp;V (ORÇ)'!C382)," ",'M&amp;V (ORÇ)'!C382)</f>
        <v xml:space="preserve"> </v>
      </c>
      <c r="D400" s="1030"/>
      <c r="E400" s="1030"/>
      <c r="F400" s="1030"/>
      <c r="G400" s="1030"/>
      <c r="H400" s="1031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29" t="str">
        <f>IF(ISBLANK('M&amp;V (ORÇ)'!C383)," ",'M&amp;V (ORÇ)'!C383)</f>
        <v xml:space="preserve"> </v>
      </c>
      <c r="D401" s="1030"/>
      <c r="E401" s="1030"/>
      <c r="F401" s="1030"/>
      <c r="G401" s="1030"/>
      <c r="H401" s="1031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29" t="str">
        <f>IF(ISBLANK('M&amp;V (ORÇ)'!C384)," ",'M&amp;V (ORÇ)'!C384)</f>
        <v xml:space="preserve"> </v>
      </c>
      <c r="D402" s="1030"/>
      <c r="E402" s="1030"/>
      <c r="F402" s="1030"/>
      <c r="G402" s="1030"/>
      <c r="H402" s="1031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29" t="str">
        <f>IF(ISBLANK('M&amp;V (ORÇ)'!C385)," ",'M&amp;V (ORÇ)'!C385)</f>
        <v xml:space="preserve"> </v>
      </c>
      <c r="D403" s="1030"/>
      <c r="E403" s="1030"/>
      <c r="F403" s="1030"/>
      <c r="G403" s="1030"/>
      <c r="H403" s="1031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29" t="str">
        <f>IF(ISBLANK('M&amp;V (ORÇ)'!C386)," ",'M&amp;V (ORÇ)'!C386)</f>
        <v xml:space="preserve"> </v>
      </c>
      <c r="D404" s="1030"/>
      <c r="E404" s="1030"/>
      <c r="F404" s="1030"/>
      <c r="G404" s="1030"/>
      <c r="H404" s="1031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29" t="str">
        <f>IF(ISBLANK('M&amp;V (ORÇ)'!C387)," ",'M&amp;V (ORÇ)'!C387)</f>
        <v xml:space="preserve"> </v>
      </c>
      <c r="D405" s="1030"/>
      <c r="E405" s="1030"/>
      <c r="F405" s="1030"/>
      <c r="G405" s="1030"/>
      <c r="H405" s="1031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29" t="str">
        <f>IF(ISBLANK('M&amp;V (ORÇ)'!C388)," ",'M&amp;V (ORÇ)'!C388)</f>
        <v xml:space="preserve"> </v>
      </c>
      <c r="D406" s="1030"/>
      <c r="E406" s="1030"/>
      <c r="F406" s="1030"/>
      <c r="G406" s="1030"/>
      <c r="H406" s="1031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29" t="str">
        <f>IF(ISBLANK('M&amp;V (ORÇ)'!C389)," ",'M&amp;V (ORÇ)'!C389)</f>
        <v xml:space="preserve"> </v>
      </c>
      <c r="D407" s="1030"/>
      <c r="E407" s="1030"/>
      <c r="F407" s="1030"/>
      <c r="G407" s="1030"/>
      <c r="H407" s="1031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29" t="str">
        <f>IF(ISBLANK('M&amp;V (ORÇ)'!C390)," ",'M&amp;V (ORÇ)'!C390)</f>
        <v xml:space="preserve"> </v>
      </c>
      <c r="D408" s="1030"/>
      <c r="E408" s="1030"/>
      <c r="F408" s="1030"/>
      <c r="G408" s="1030"/>
      <c r="H408" s="1031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29" t="str">
        <f>IF(ISBLANK('M&amp;V (ORÇ)'!C391)," ",'M&amp;V (ORÇ)'!C391)</f>
        <v xml:space="preserve"> </v>
      </c>
      <c r="D409" s="1030"/>
      <c r="E409" s="1030"/>
      <c r="F409" s="1030"/>
      <c r="G409" s="1030"/>
      <c r="H409" s="1031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29" t="str">
        <f>IF(ISBLANK('M&amp;V (ORÇ)'!C392)," ",'M&amp;V (ORÇ)'!C392)</f>
        <v xml:space="preserve"> </v>
      </c>
      <c r="D410" s="1030"/>
      <c r="E410" s="1030"/>
      <c r="F410" s="1030"/>
      <c r="G410" s="1030"/>
      <c r="H410" s="1031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29" t="str">
        <f>IF(ISBLANK('M&amp;V (ORÇ)'!C393)," ",'M&amp;V (ORÇ)'!C393)</f>
        <v xml:space="preserve"> </v>
      </c>
      <c r="D411" s="1030"/>
      <c r="E411" s="1030"/>
      <c r="F411" s="1030"/>
      <c r="G411" s="1030"/>
      <c r="H411" s="1031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29" t="str">
        <f>IF(ISBLANK('M&amp;V (ORÇ)'!C394)," ",'M&amp;V (ORÇ)'!C394)</f>
        <v xml:space="preserve"> </v>
      </c>
      <c r="D412" s="1030"/>
      <c r="E412" s="1030"/>
      <c r="F412" s="1030"/>
      <c r="G412" s="1030"/>
      <c r="H412" s="1031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29" t="str">
        <f>IF(ISBLANK('M&amp;V (ORÇ)'!C395)," ",'M&amp;V (ORÇ)'!C395)</f>
        <v xml:space="preserve"> </v>
      </c>
      <c r="D413" s="1030"/>
      <c r="E413" s="1030"/>
      <c r="F413" s="1030"/>
      <c r="G413" s="1030"/>
      <c r="H413" s="1031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29" t="str">
        <f>IF(ISBLANK('M&amp;V (ORÇ)'!C396)," ",'M&amp;V (ORÇ)'!C396)</f>
        <v xml:space="preserve"> </v>
      </c>
      <c r="D414" s="1030"/>
      <c r="E414" s="1030"/>
      <c r="F414" s="1030"/>
      <c r="G414" s="1030"/>
      <c r="H414" s="1031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29" t="str">
        <f>IF(ISBLANK('M&amp;V (ORÇ)'!C397)," ",'M&amp;V (ORÇ)'!C397)</f>
        <v xml:space="preserve"> </v>
      </c>
      <c r="D415" s="1030"/>
      <c r="E415" s="1030"/>
      <c r="F415" s="1030"/>
      <c r="G415" s="1030"/>
      <c r="H415" s="1031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29" t="str">
        <f>IF(ISBLANK('M&amp;V (ORÇ)'!C398)," ",'M&amp;V (ORÇ)'!C398)</f>
        <v xml:space="preserve"> </v>
      </c>
      <c r="D416" s="1030"/>
      <c r="E416" s="1030"/>
      <c r="F416" s="1030"/>
      <c r="G416" s="1030"/>
      <c r="H416" s="1031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29" t="str">
        <f>IF(ISBLANK('M&amp;V (ORÇ)'!C399)," ",'M&amp;V (ORÇ)'!C399)</f>
        <v xml:space="preserve"> </v>
      </c>
      <c r="D417" s="1030"/>
      <c r="E417" s="1030"/>
      <c r="F417" s="1030"/>
      <c r="G417" s="1030"/>
      <c r="H417" s="1031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2" t="s">
        <v>257</v>
      </c>
      <c r="D418" s="1032"/>
      <c r="E418" s="1032"/>
      <c r="F418" s="1032"/>
      <c r="G418" s="1032"/>
      <c r="H418" s="1032"/>
      <c r="I418" s="1032"/>
      <c r="J418" s="1032"/>
      <c r="K418" s="1032"/>
      <c r="L418" s="1033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1" t="s">
        <v>242</v>
      </c>
      <c r="C419" s="1052"/>
      <c r="D419" s="1052"/>
      <c r="E419" s="1052"/>
      <c r="F419" s="1052"/>
      <c r="G419" s="1052"/>
      <c r="H419" s="1052"/>
      <c r="I419" s="1052"/>
      <c r="J419" s="1052"/>
      <c r="K419" s="1052"/>
      <c r="L419" s="1052"/>
      <c r="M419" s="1052"/>
      <c r="N419" s="1052"/>
      <c r="O419" s="1052" t="str">
        <f>B419</f>
        <v>PERÍODO PÓS-RETROFIT</v>
      </c>
      <c r="P419" s="1053"/>
    </row>
    <row r="420" spans="2:16" x14ac:dyDescent="0.25">
      <c r="B420" s="1013" t="s">
        <v>234</v>
      </c>
      <c r="C420" s="1014"/>
      <c r="D420" s="1014"/>
      <c r="E420" s="1014"/>
      <c r="F420" s="1014"/>
      <c r="G420" s="1014"/>
      <c r="H420" s="1015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29" t="str">
        <f>IF(ISBLANK('M&amp;V (ORÇ)'!C402)," ",'M&amp;V (ORÇ)'!C402)</f>
        <v xml:space="preserve"> </v>
      </c>
      <c r="D421" s="1030"/>
      <c r="E421" s="1030"/>
      <c r="F421" s="1030"/>
      <c r="G421" s="1030"/>
      <c r="H421" s="1031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29" t="str">
        <f>IF(ISBLANK('M&amp;V (ORÇ)'!C403)," ",'M&amp;V (ORÇ)'!C403)</f>
        <v xml:space="preserve"> </v>
      </c>
      <c r="D422" s="1030"/>
      <c r="E422" s="1030"/>
      <c r="F422" s="1030"/>
      <c r="G422" s="1030"/>
      <c r="H422" s="1031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29" t="str">
        <f>IF(ISBLANK('M&amp;V (ORÇ)'!C404)," ",'M&amp;V (ORÇ)'!C404)</f>
        <v xml:space="preserve"> </v>
      </c>
      <c r="D423" s="1030"/>
      <c r="E423" s="1030"/>
      <c r="F423" s="1030"/>
      <c r="G423" s="1030"/>
      <c r="H423" s="1031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29" t="str">
        <f>IF(ISBLANK('M&amp;V (ORÇ)'!C405)," ",'M&amp;V (ORÇ)'!C405)</f>
        <v xml:space="preserve"> </v>
      </c>
      <c r="D424" s="1030"/>
      <c r="E424" s="1030"/>
      <c r="F424" s="1030"/>
      <c r="G424" s="1030"/>
      <c r="H424" s="1031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29" t="str">
        <f>IF(ISBLANK('M&amp;V (ORÇ)'!C406)," ",'M&amp;V (ORÇ)'!C406)</f>
        <v xml:space="preserve"> </v>
      </c>
      <c r="D425" s="1030"/>
      <c r="E425" s="1030"/>
      <c r="F425" s="1030"/>
      <c r="G425" s="1030"/>
      <c r="H425" s="1031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29" t="str">
        <f>IF(ISBLANK('M&amp;V (ORÇ)'!C407)," ",'M&amp;V (ORÇ)'!C407)</f>
        <v xml:space="preserve"> </v>
      </c>
      <c r="D426" s="1030"/>
      <c r="E426" s="1030"/>
      <c r="F426" s="1030"/>
      <c r="G426" s="1030"/>
      <c r="H426" s="1031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29" t="str">
        <f>IF(ISBLANK('M&amp;V (ORÇ)'!C408)," ",'M&amp;V (ORÇ)'!C408)</f>
        <v xml:space="preserve"> </v>
      </c>
      <c r="D427" s="1030"/>
      <c r="E427" s="1030"/>
      <c r="F427" s="1030"/>
      <c r="G427" s="1030"/>
      <c r="H427" s="1031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29" t="str">
        <f>IF(ISBLANK('M&amp;V (ORÇ)'!C409)," ",'M&amp;V (ORÇ)'!C409)</f>
        <v xml:space="preserve"> </v>
      </c>
      <c r="D428" s="1030"/>
      <c r="E428" s="1030"/>
      <c r="F428" s="1030"/>
      <c r="G428" s="1030"/>
      <c r="H428" s="1031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29" t="str">
        <f>IF(ISBLANK('M&amp;V (ORÇ)'!C410)," ",'M&amp;V (ORÇ)'!C410)</f>
        <v xml:space="preserve"> </v>
      </c>
      <c r="D429" s="1030"/>
      <c r="E429" s="1030"/>
      <c r="F429" s="1030"/>
      <c r="G429" s="1030"/>
      <c r="H429" s="1031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29" t="str">
        <f>IF(ISBLANK('M&amp;V (ORÇ)'!C411)," ",'M&amp;V (ORÇ)'!C411)</f>
        <v xml:space="preserve"> </v>
      </c>
      <c r="D430" s="1030"/>
      <c r="E430" s="1030"/>
      <c r="F430" s="1030"/>
      <c r="G430" s="1030"/>
      <c r="H430" s="1031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29" t="str">
        <f>IF(ISBLANK('M&amp;V (ORÇ)'!C412)," ",'M&amp;V (ORÇ)'!C412)</f>
        <v xml:space="preserve"> </v>
      </c>
      <c r="D431" s="1030"/>
      <c r="E431" s="1030"/>
      <c r="F431" s="1030"/>
      <c r="G431" s="1030"/>
      <c r="H431" s="1031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29" t="str">
        <f>IF(ISBLANK('M&amp;V (ORÇ)'!C413)," ",'M&amp;V (ORÇ)'!C413)</f>
        <v xml:space="preserve"> </v>
      </c>
      <c r="D432" s="1030"/>
      <c r="E432" s="1030"/>
      <c r="F432" s="1030"/>
      <c r="G432" s="1030"/>
      <c r="H432" s="1031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29" t="str">
        <f>IF(ISBLANK('M&amp;V (ORÇ)'!C414)," ",'M&amp;V (ORÇ)'!C414)</f>
        <v xml:space="preserve"> </v>
      </c>
      <c r="D433" s="1030"/>
      <c r="E433" s="1030"/>
      <c r="F433" s="1030"/>
      <c r="G433" s="1030"/>
      <c r="H433" s="1031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29" t="str">
        <f>IF(ISBLANK('M&amp;V (ORÇ)'!C415)," ",'M&amp;V (ORÇ)'!C415)</f>
        <v xml:space="preserve"> </v>
      </c>
      <c r="D434" s="1030"/>
      <c r="E434" s="1030"/>
      <c r="F434" s="1030"/>
      <c r="G434" s="1030"/>
      <c r="H434" s="1031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29" t="str">
        <f>IF(ISBLANK('M&amp;V (ORÇ)'!C416)," ",'M&amp;V (ORÇ)'!C416)</f>
        <v xml:space="preserve"> </v>
      </c>
      <c r="D435" s="1030"/>
      <c r="E435" s="1030"/>
      <c r="F435" s="1030"/>
      <c r="G435" s="1030"/>
      <c r="H435" s="1031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29" t="str">
        <f>IF(ISBLANK('M&amp;V (ORÇ)'!C417)," ",'M&amp;V (ORÇ)'!C417)</f>
        <v xml:space="preserve"> </v>
      </c>
      <c r="D436" s="1030"/>
      <c r="E436" s="1030"/>
      <c r="F436" s="1030"/>
      <c r="G436" s="1030"/>
      <c r="H436" s="1031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29" t="str">
        <f>IF(ISBLANK('M&amp;V (ORÇ)'!C418)," ",'M&amp;V (ORÇ)'!C418)</f>
        <v xml:space="preserve"> </v>
      </c>
      <c r="D437" s="1030"/>
      <c r="E437" s="1030"/>
      <c r="F437" s="1030"/>
      <c r="G437" s="1030"/>
      <c r="H437" s="1031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29" t="str">
        <f>IF(ISBLANK('M&amp;V (ORÇ)'!C419)," ",'M&amp;V (ORÇ)'!C419)</f>
        <v xml:space="preserve"> </v>
      </c>
      <c r="D438" s="1030"/>
      <c r="E438" s="1030"/>
      <c r="F438" s="1030"/>
      <c r="G438" s="1030"/>
      <c r="H438" s="1031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29" t="str">
        <f>IF(ISBLANK('M&amp;V (ORÇ)'!C420)," ",'M&amp;V (ORÇ)'!C420)</f>
        <v xml:space="preserve"> </v>
      </c>
      <c r="D439" s="1030"/>
      <c r="E439" s="1030"/>
      <c r="F439" s="1030"/>
      <c r="G439" s="1030"/>
      <c r="H439" s="1031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29" t="str">
        <f>IF(ISBLANK('M&amp;V (ORÇ)'!C421)," ",'M&amp;V (ORÇ)'!C421)</f>
        <v xml:space="preserve"> </v>
      </c>
      <c r="D440" s="1030"/>
      <c r="E440" s="1030"/>
      <c r="F440" s="1030"/>
      <c r="G440" s="1030"/>
      <c r="H440" s="1031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2" t="s">
        <v>258</v>
      </c>
      <c r="D441" s="1032"/>
      <c r="E441" s="1032"/>
      <c r="F441" s="1032"/>
      <c r="G441" s="1032"/>
      <c r="H441" s="1032"/>
      <c r="I441" s="1032"/>
      <c r="J441" s="1032"/>
      <c r="K441" s="1032"/>
      <c r="L441" s="1033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49" t="s">
        <v>259</v>
      </c>
      <c r="D442" s="1049"/>
      <c r="E442" s="1049"/>
      <c r="F442" s="1049"/>
      <c r="G442" s="1049"/>
      <c r="H442" s="1049"/>
      <c r="I442" s="1049"/>
      <c r="J442" s="1049"/>
      <c r="K442" s="1049"/>
      <c r="L442" s="1050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7" t="s">
        <v>991</v>
      </c>
      <c r="C443" s="1018"/>
      <c r="D443" s="1018"/>
      <c r="E443" s="1018"/>
      <c r="F443" s="1018"/>
      <c r="G443" s="1018"/>
      <c r="H443" s="1018"/>
      <c r="I443" s="1018"/>
      <c r="J443" s="1018"/>
      <c r="K443" s="1018"/>
      <c r="L443" s="1018"/>
      <c r="M443" s="1018"/>
      <c r="N443" s="1018"/>
      <c r="O443" s="1018"/>
      <c r="P443" s="1019"/>
    </row>
    <row r="444" spans="2:16" x14ac:dyDescent="0.25">
      <c r="B444" s="1051" t="s">
        <v>242</v>
      </c>
      <c r="C444" s="1052"/>
      <c r="D444" s="1052"/>
      <c r="E444" s="1052"/>
      <c r="F444" s="1052"/>
      <c r="G444" s="1052"/>
      <c r="H444" s="1052"/>
      <c r="I444" s="1052"/>
      <c r="J444" s="1052"/>
      <c r="K444" s="1052"/>
      <c r="L444" s="1052"/>
      <c r="M444" s="1052"/>
      <c r="N444" s="1052"/>
      <c r="O444" s="1052" t="str">
        <f>B444</f>
        <v>PERÍODO PÓS-RETROFIT</v>
      </c>
      <c r="P444" s="1053"/>
    </row>
    <row r="445" spans="2:16" x14ac:dyDescent="0.25">
      <c r="B445" s="1013" t="s">
        <v>234</v>
      </c>
      <c r="C445" s="1014"/>
      <c r="D445" s="1014"/>
      <c r="E445" s="1014"/>
      <c r="F445" s="1014"/>
      <c r="G445" s="1014"/>
      <c r="H445" s="1015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29" t="str">
        <f>IF(ISBLANK('M&amp;V (ORÇ)'!C425)," ",'M&amp;V (ORÇ)'!C425)</f>
        <v xml:space="preserve"> </v>
      </c>
      <c r="D446" s="1030"/>
      <c r="E446" s="1030"/>
      <c r="F446" s="1030"/>
      <c r="G446" s="1030"/>
      <c r="H446" s="1031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29" t="str">
        <f>IF(ISBLANK('M&amp;V (ORÇ)'!C426)," ",'M&amp;V (ORÇ)'!C426)</f>
        <v xml:space="preserve"> </v>
      </c>
      <c r="D447" s="1030"/>
      <c r="E447" s="1030"/>
      <c r="F447" s="1030"/>
      <c r="G447" s="1030"/>
      <c r="H447" s="1031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29" t="str">
        <f>IF(ISBLANK('M&amp;V (ORÇ)'!C427)," ",'M&amp;V (ORÇ)'!C427)</f>
        <v xml:space="preserve"> </v>
      </c>
      <c r="D448" s="1030"/>
      <c r="E448" s="1030"/>
      <c r="F448" s="1030"/>
      <c r="G448" s="1030"/>
      <c r="H448" s="1031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29" t="str">
        <f>IF(ISBLANK('M&amp;V (ORÇ)'!C428)," ",'M&amp;V (ORÇ)'!C428)</f>
        <v xml:space="preserve"> </v>
      </c>
      <c r="D449" s="1030"/>
      <c r="E449" s="1030"/>
      <c r="F449" s="1030"/>
      <c r="G449" s="1030"/>
      <c r="H449" s="1031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29" t="str">
        <f>IF(ISBLANK('M&amp;V (ORÇ)'!C429)," ",'M&amp;V (ORÇ)'!C429)</f>
        <v xml:space="preserve"> </v>
      </c>
      <c r="D450" s="1030"/>
      <c r="E450" s="1030"/>
      <c r="F450" s="1030"/>
      <c r="G450" s="1030"/>
      <c r="H450" s="1031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29" t="str">
        <f>IF(ISBLANK('M&amp;V (ORÇ)'!C430)," ",'M&amp;V (ORÇ)'!C430)</f>
        <v xml:space="preserve"> </v>
      </c>
      <c r="D451" s="1030"/>
      <c r="E451" s="1030"/>
      <c r="F451" s="1030"/>
      <c r="G451" s="1030"/>
      <c r="H451" s="1031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29" t="str">
        <f>IF(ISBLANK('M&amp;V (ORÇ)'!C431)," ",'M&amp;V (ORÇ)'!C431)</f>
        <v xml:space="preserve"> </v>
      </c>
      <c r="D452" s="1030"/>
      <c r="E452" s="1030"/>
      <c r="F452" s="1030"/>
      <c r="G452" s="1030"/>
      <c r="H452" s="1031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29" t="str">
        <f>IF(ISBLANK('M&amp;V (ORÇ)'!C432)," ",'M&amp;V (ORÇ)'!C432)</f>
        <v xml:space="preserve"> </v>
      </c>
      <c r="D453" s="1030"/>
      <c r="E453" s="1030"/>
      <c r="F453" s="1030"/>
      <c r="G453" s="1030"/>
      <c r="H453" s="1031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29" t="str">
        <f>IF(ISBLANK('M&amp;V (ORÇ)'!C433)," ",'M&amp;V (ORÇ)'!C433)</f>
        <v xml:space="preserve"> </v>
      </c>
      <c r="D454" s="1030"/>
      <c r="E454" s="1030"/>
      <c r="F454" s="1030"/>
      <c r="G454" s="1030"/>
      <c r="H454" s="1031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29" t="str">
        <f>IF(ISBLANK('M&amp;V (ORÇ)'!C434)," ",'M&amp;V (ORÇ)'!C434)</f>
        <v xml:space="preserve"> </v>
      </c>
      <c r="D455" s="1030"/>
      <c r="E455" s="1030"/>
      <c r="F455" s="1030"/>
      <c r="G455" s="1030"/>
      <c r="H455" s="1031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29" t="str">
        <f>IF(ISBLANK('M&amp;V (ORÇ)'!C435)," ",'M&amp;V (ORÇ)'!C435)</f>
        <v xml:space="preserve"> </v>
      </c>
      <c r="D456" s="1030"/>
      <c r="E456" s="1030"/>
      <c r="F456" s="1030"/>
      <c r="G456" s="1030"/>
      <c r="H456" s="1031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29" t="str">
        <f>IF(ISBLANK('M&amp;V (ORÇ)'!C436)," ",'M&amp;V (ORÇ)'!C436)</f>
        <v xml:space="preserve"> </v>
      </c>
      <c r="D457" s="1030"/>
      <c r="E457" s="1030"/>
      <c r="F457" s="1030"/>
      <c r="G457" s="1030"/>
      <c r="H457" s="1031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29" t="str">
        <f>IF(ISBLANK('M&amp;V (ORÇ)'!C437)," ",'M&amp;V (ORÇ)'!C437)</f>
        <v xml:space="preserve"> </v>
      </c>
      <c r="D458" s="1030"/>
      <c r="E458" s="1030"/>
      <c r="F458" s="1030"/>
      <c r="G458" s="1030"/>
      <c r="H458" s="1031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29" t="str">
        <f>IF(ISBLANK('M&amp;V (ORÇ)'!C438)," ",'M&amp;V (ORÇ)'!C438)</f>
        <v xml:space="preserve"> </v>
      </c>
      <c r="D459" s="1030"/>
      <c r="E459" s="1030"/>
      <c r="F459" s="1030"/>
      <c r="G459" s="1030"/>
      <c r="H459" s="1031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29" t="str">
        <f>IF(ISBLANK('M&amp;V (ORÇ)'!C439)," ",'M&amp;V (ORÇ)'!C439)</f>
        <v xml:space="preserve"> </v>
      </c>
      <c r="D460" s="1030"/>
      <c r="E460" s="1030"/>
      <c r="F460" s="1030"/>
      <c r="G460" s="1030"/>
      <c r="H460" s="1031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29" t="str">
        <f>IF(ISBLANK('M&amp;V (ORÇ)'!C440)," ",'M&amp;V (ORÇ)'!C440)</f>
        <v xml:space="preserve"> </v>
      </c>
      <c r="D461" s="1030"/>
      <c r="E461" s="1030"/>
      <c r="F461" s="1030"/>
      <c r="G461" s="1030"/>
      <c r="H461" s="1031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29" t="str">
        <f>IF(ISBLANK('M&amp;V (ORÇ)'!C441)," ",'M&amp;V (ORÇ)'!C441)</f>
        <v xml:space="preserve"> </v>
      </c>
      <c r="D462" s="1030"/>
      <c r="E462" s="1030"/>
      <c r="F462" s="1030"/>
      <c r="G462" s="1030"/>
      <c r="H462" s="1031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29" t="str">
        <f>IF(ISBLANK('M&amp;V (ORÇ)'!C442)," ",'M&amp;V (ORÇ)'!C442)</f>
        <v xml:space="preserve"> </v>
      </c>
      <c r="D463" s="1030"/>
      <c r="E463" s="1030"/>
      <c r="F463" s="1030"/>
      <c r="G463" s="1030"/>
      <c r="H463" s="1031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29" t="str">
        <f>IF(ISBLANK('M&amp;V (ORÇ)'!C443)," ",'M&amp;V (ORÇ)'!C443)</f>
        <v xml:space="preserve"> </v>
      </c>
      <c r="D464" s="1030"/>
      <c r="E464" s="1030"/>
      <c r="F464" s="1030"/>
      <c r="G464" s="1030"/>
      <c r="H464" s="1031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29" t="str">
        <f>IF(ISBLANK('M&amp;V (ORÇ)'!C444)," ",'M&amp;V (ORÇ)'!C444)</f>
        <v xml:space="preserve"> </v>
      </c>
      <c r="D465" s="1030"/>
      <c r="E465" s="1030"/>
      <c r="F465" s="1030"/>
      <c r="G465" s="1030"/>
      <c r="H465" s="1031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49" t="s">
        <v>1032</v>
      </c>
      <c r="D466" s="1049"/>
      <c r="E466" s="1049"/>
      <c r="F466" s="1049"/>
      <c r="G466" s="1049"/>
      <c r="H466" s="1049"/>
      <c r="I466" s="1049"/>
      <c r="J466" s="1049"/>
      <c r="K466" s="1049"/>
      <c r="L466" s="1050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27" t="s">
        <v>679</v>
      </c>
      <c r="D467" s="1027"/>
      <c r="E467" s="1027"/>
      <c r="F467" s="1027"/>
      <c r="G467" s="1027"/>
      <c r="H467" s="1027"/>
      <c r="I467" s="1027"/>
      <c r="J467" s="1027"/>
      <c r="K467" s="1027"/>
      <c r="L467" s="1028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algorithmName="SHA-512" hashValue="fK3L6oPQ8S/jfaLUqXEDl0rfxx76Rb1MGnSfWCILY0bY8tafxSHQ/QSH0pN0qrdKQlfIbCuk3QEN+xbSqYrcBA==" saltValue="18cbURn8Xr7m5AW7QiqtNg==" spinCount="100000" sheet="1" objects="1" scenarios="1"/>
  <mergeCells count="465">
    <mergeCell ref="C386:H386"/>
    <mergeCell ref="C387:H387"/>
    <mergeCell ref="C388:H388"/>
    <mergeCell ref="C364:H364"/>
    <mergeCell ref="C365:H365"/>
    <mergeCell ref="C366:H366"/>
    <mergeCell ref="C367:H367"/>
    <mergeCell ref="C368:H368"/>
    <mergeCell ref="C369:H369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2:H32"/>
    <mergeCell ref="C33:H33"/>
    <mergeCell ref="C34:H34"/>
    <mergeCell ref="C35:H35"/>
    <mergeCell ref="B272:P272"/>
    <mergeCell ref="B295:P29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13:H13"/>
    <mergeCell ref="C14:H14"/>
    <mergeCell ref="C15:H15"/>
    <mergeCell ref="C16:H16"/>
    <mergeCell ref="C17:H17"/>
    <mergeCell ref="C18:H18"/>
    <mergeCell ref="C36:H36"/>
    <mergeCell ref="C49:H49"/>
    <mergeCell ref="C50:H50"/>
    <mergeCell ref="C51:H51"/>
    <mergeCell ref="C55:H55"/>
    <mergeCell ref="C56:H56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75:H75"/>
    <mergeCell ref="C76:H76"/>
    <mergeCell ref="C70:H70"/>
    <mergeCell ref="C71:H71"/>
    <mergeCell ref="C72:H72"/>
    <mergeCell ref="C113:L113"/>
    <mergeCell ref="C88:H88"/>
    <mergeCell ref="C89:H89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38:L138"/>
    <mergeCell ref="B140:H140"/>
    <mergeCell ref="C136:H136"/>
    <mergeCell ref="C137:H137"/>
    <mergeCell ref="C128:H128"/>
    <mergeCell ref="C129:H129"/>
    <mergeCell ref="C130:H130"/>
    <mergeCell ref="C131:H131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1:H141"/>
    <mergeCell ref="C142:H142"/>
    <mergeCell ref="C143:H143"/>
    <mergeCell ref="C144:H144"/>
    <mergeCell ref="C145:H145"/>
    <mergeCell ref="C146:H146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55:H155"/>
    <mergeCell ref="C167:H167"/>
    <mergeCell ref="C168:H168"/>
    <mergeCell ref="C169:H169"/>
    <mergeCell ref="C170:H170"/>
    <mergeCell ref="C171:H171"/>
    <mergeCell ref="C172:H172"/>
    <mergeCell ref="C202:H202"/>
    <mergeCell ref="C203:H203"/>
    <mergeCell ref="C204:H204"/>
    <mergeCell ref="C205:H205"/>
    <mergeCell ref="C206:H206"/>
    <mergeCell ref="C198:H198"/>
    <mergeCell ref="C199:H199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232:H232"/>
    <mergeCell ref="C225:H225"/>
    <mergeCell ref="C226:H226"/>
    <mergeCell ref="C227:H227"/>
    <mergeCell ref="C228:H228"/>
    <mergeCell ref="C243:H243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B321:H321"/>
    <mergeCell ref="C322:H322"/>
    <mergeCell ref="C323:H323"/>
    <mergeCell ref="C324:H324"/>
    <mergeCell ref="C325:H325"/>
    <mergeCell ref="C326:H326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C338:H338"/>
    <mergeCell ref="C339:H339"/>
    <mergeCell ref="C340:H340"/>
    <mergeCell ref="C341:H341"/>
    <mergeCell ref="C342:H342"/>
    <mergeCell ref="C343:H343"/>
    <mergeCell ref="B349:H349"/>
    <mergeCell ref="C350:H350"/>
    <mergeCell ref="C351:H351"/>
    <mergeCell ref="C352:H352"/>
    <mergeCell ref="C353:H353"/>
    <mergeCell ref="C354:H354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C376:H376"/>
    <mergeCell ref="C377:H377"/>
    <mergeCell ref="C378:H378"/>
    <mergeCell ref="C379:H379"/>
    <mergeCell ref="C380:H380"/>
    <mergeCell ref="C381:H381"/>
    <mergeCell ref="C382:H382"/>
    <mergeCell ref="C393:L393"/>
    <mergeCell ref="C394:L394"/>
    <mergeCell ref="C389:H389"/>
    <mergeCell ref="C390:H390"/>
    <mergeCell ref="C391:H391"/>
    <mergeCell ref="C392:H392"/>
    <mergeCell ref="C383:H383"/>
    <mergeCell ref="C384:H384"/>
    <mergeCell ref="C385:H385"/>
    <mergeCell ref="B397:H397"/>
    <mergeCell ref="C398:H398"/>
    <mergeCell ref="C399:H399"/>
    <mergeCell ref="C400:H400"/>
    <mergeCell ref="C401:H401"/>
    <mergeCell ref="C402:H402"/>
    <mergeCell ref="C412:H412"/>
    <mergeCell ref="C413:H413"/>
    <mergeCell ref="C414:H414"/>
    <mergeCell ref="C415:H415"/>
    <mergeCell ref="C416:H416"/>
    <mergeCell ref="C417:H417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35:H435"/>
    <mergeCell ref="C436:H436"/>
    <mergeCell ref="C437:H437"/>
    <mergeCell ref="C438:H438"/>
    <mergeCell ref="C439:H439"/>
    <mergeCell ref="C440:H440"/>
    <mergeCell ref="C428:H428"/>
    <mergeCell ref="C429:H429"/>
    <mergeCell ref="C431:H431"/>
    <mergeCell ref="C432:H432"/>
    <mergeCell ref="C433:H433"/>
    <mergeCell ref="C434:H434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297:H297"/>
    <mergeCell ref="C298:H298"/>
    <mergeCell ref="C299:H299"/>
    <mergeCell ref="C290:H290"/>
    <mergeCell ref="C291:H291"/>
    <mergeCell ref="C292:H292"/>
    <mergeCell ref="C310:H310"/>
    <mergeCell ref="C311:H311"/>
    <mergeCell ref="C302:H302"/>
    <mergeCell ref="C303:H303"/>
    <mergeCell ref="C304:H304"/>
    <mergeCell ref="C305:H305"/>
    <mergeCell ref="C306:H306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48:H248"/>
    <mergeCell ref="C237:H237"/>
    <mergeCell ref="C238:H238"/>
    <mergeCell ref="C239:H239"/>
    <mergeCell ref="C240:H240"/>
    <mergeCell ref="C241:H241"/>
    <mergeCell ref="C242:H242"/>
    <mergeCell ref="C244:H244"/>
    <mergeCell ref="C245:H245"/>
    <mergeCell ref="C246:H246"/>
    <mergeCell ref="C249:H249"/>
    <mergeCell ref="C250:H250"/>
    <mergeCell ref="C251:H251"/>
    <mergeCell ref="C252:H252"/>
    <mergeCell ref="C253:H253"/>
    <mergeCell ref="C254:H25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309:H309"/>
    <mergeCell ref="C287:H287"/>
    <mergeCell ref="C288:H288"/>
    <mergeCell ref="C289:H289"/>
    <mergeCell ref="C285:H285"/>
    <mergeCell ref="C286:H286"/>
    <mergeCell ref="C284:H284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68:H68"/>
    <mergeCell ref="C69:H69"/>
    <mergeCell ref="C52:H52"/>
    <mergeCell ref="C60:L60"/>
    <mergeCell ref="C63:H63"/>
    <mergeCell ref="C53:H53"/>
    <mergeCell ref="C54:H54"/>
    <mergeCell ref="C58:H58"/>
    <mergeCell ref="C59:H59"/>
    <mergeCell ref="C64:H64"/>
    <mergeCell ref="C65:H65"/>
    <mergeCell ref="C66:H66"/>
    <mergeCell ref="C67:H67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106:H106"/>
    <mergeCell ref="C107:H107"/>
    <mergeCell ref="C454:H454"/>
    <mergeCell ref="C455:H455"/>
    <mergeCell ref="C108:H108"/>
    <mergeCell ref="C109:H109"/>
    <mergeCell ref="C110:H110"/>
    <mergeCell ref="C111:H111"/>
    <mergeCell ref="C112:H112"/>
    <mergeCell ref="C300:H300"/>
    <mergeCell ref="C301:H301"/>
    <mergeCell ref="C312:H312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B853-D1C8-4212-9B14-4AD1B8981396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934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 t="s">
        <v>935</v>
      </c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8"/>
      <c r="D6" s="974"/>
      <c r="E6" s="974"/>
      <c r="F6" s="974"/>
      <c r="G6" s="974"/>
      <c r="H6" s="975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8"/>
      <c r="D7" s="974"/>
      <c r="E7" s="974"/>
      <c r="F7" s="974"/>
      <c r="G7" s="974"/>
      <c r="H7" s="975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8"/>
      <c r="D8" s="974"/>
      <c r="E8" s="974"/>
      <c r="F8" s="974"/>
      <c r="G8" s="974"/>
      <c r="H8" s="975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4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1055" t="s">
        <v>913</v>
      </c>
      <c r="L23" s="1056"/>
      <c r="M23" s="1057"/>
      <c r="N23" s="1055" t="s">
        <v>913</v>
      </c>
      <c r="O23" s="1056"/>
      <c r="P23" s="1057"/>
    </row>
    <row r="24" spans="2:16" ht="15" x14ac:dyDescent="0.2">
      <c r="B24" s="976" t="s">
        <v>936</v>
      </c>
      <c r="C24" s="977"/>
      <c r="D24" s="977"/>
      <c r="E24" s="977"/>
      <c r="F24" s="977"/>
      <c r="G24" s="977"/>
      <c r="H24" s="977"/>
      <c r="I24" s="977"/>
      <c r="J24" s="977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8" t="s">
        <v>912</v>
      </c>
      <c r="C25" s="979"/>
      <c r="D25" s="979"/>
      <c r="E25" s="979"/>
      <c r="F25" s="979"/>
      <c r="G25" s="979"/>
      <c r="H25" s="980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8"/>
      <c r="D26" s="974"/>
      <c r="E26" s="974"/>
      <c r="F26" s="974"/>
      <c r="G26" s="974"/>
      <c r="H26" s="975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8"/>
      <c r="D27" s="974"/>
      <c r="E27" s="974"/>
      <c r="F27" s="974"/>
      <c r="G27" s="974"/>
      <c r="H27" s="975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8"/>
      <c r="D28" s="974"/>
      <c r="E28" s="974"/>
      <c r="F28" s="974"/>
      <c r="G28" s="974"/>
      <c r="H28" s="975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8"/>
      <c r="D29" s="974"/>
      <c r="E29" s="974"/>
      <c r="F29" s="974"/>
      <c r="G29" s="974"/>
      <c r="H29" s="975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4"/>
      <c r="D30" s="974"/>
      <c r="E30" s="974"/>
      <c r="F30" s="974"/>
      <c r="G30" s="974"/>
      <c r="H30" s="975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4"/>
      <c r="D31" s="974"/>
      <c r="E31" s="974"/>
      <c r="F31" s="974"/>
      <c r="G31" s="974"/>
      <c r="H31" s="975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4"/>
      <c r="D32" s="974"/>
      <c r="E32" s="974"/>
      <c r="F32" s="974"/>
      <c r="G32" s="974"/>
      <c r="H32" s="975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4"/>
      <c r="D33" s="974"/>
      <c r="E33" s="974"/>
      <c r="F33" s="974"/>
      <c r="G33" s="974"/>
      <c r="H33" s="975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4"/>
      <c r="D34" s="974"/>
      <c r="E34" s="974"/>
      <c r="F34" s="974"/>
      <c r="G34" s="974"/>
      <c r="H34" s="975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0" t="s">
        <v>926</v>
      </c>
      <c r="D36" s="970"/>
      <c r="E36" s="970"/>
      <c r="F36" s="970"/>
      <c r="G36" s="970"/>
      <c r="H36" s="970"/>
      <c r="I36" s="970"/>
      <c r="J36" s="970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1" t="s">
        <v>916</v>
      </c>
      <c r="C37" s="962"/>
      <c r="D37" s="962"/>
      <c r="E37" s="962"/>
      <c r="F37" s="962"/>
      <c r="G37" s="962"/>
      <c r="H37" s="962"/>
      <c r="I37" s="962"/>
      <c r="J37" s="963"/>
      <c r="K37" s="493"/>
      <c r="L37" s="493"/>
      <c r="M37" s="493"/>
      <c r="N37" s="493"/>
      <c r="O37" s="493"/>
      <c r="P37" s="493"/>
    </row>
    <row r="38" spans="2:16" ht="15" x14ac:dyDescent="0.2">
      <c r="B38" s="961" t="s">
        <v>917</v>
      </c>
      <c r="C38" s="962"/>
      <c r="D38" s="962"/>
      <c r="E38" s="962"/>
      <c r="F38" s="962"/>
      <c r="G38" s="962"/>
      <c r="H38" s="962"/>
      <c r="I38" s="962"/>
      <c r="J38" s="963"/>
      <c r="K38" s="494"/>
      <c r="L38" s="494"/>
      <c r="M38" s="494"/>
      <c r="N38" s="494"/>
      <c r="O38" s="494"/>
      <c r="P38" s="494"/>
    </row>
    <row r="39" spans="2:16" ht="15" x14ac:dyDescent="0.2">
      <c r="B39" s="961" t="s">
        <v>918</v>
      </c>
      <c r="C39" s="962"/>
      <c r="D39" s="962"/>
      <c r="E39" s="962"/>
      <c r="F39" s="962"/>
      <c r="G39" s="962"/>
      <c r="H39" s="962"/>
      <c r="I39" s="962"/>
      <c r="J39" s="963"/>
      <c r="K39" s="495"/>
      <c r="L39" s="495"/>
      <c r="M39" s="495"/>
      <c r="N39" s="495"/>
      <c r="O39" s="495"/>
      <c r="P39" s="495"/>
    </row>
    <row r="40" spans="2:16" ht="15" x14ac:dyDescent="0.2">
      <c r="B40" s="961" t="s">
        <v>919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ht="15" x14ac:dyDescent="0.2">
      <c r="B41" s="961" t="s">
        <v>920</v>
      </c>
      <c r="C41" s="962"/>
      <c r="D41" s="962"/>
      <c r="E41" s="962"/>
      <c r="F41" s="962"/>
      <c r="G41" s="962"/>
      <c r="H41" s="962"/>
      <c r="I41" s="962"/>
      <c r="J41" s="963"/>
      <c r="K41" s="493"/>
      <c r="L41" s="493"/>
      <c r="M41" s="493"/>
      <c r="N41" s="493"/>
      <c r="O41" s="493"/>
      <c r="P41" s="493"/>
    </row>
    <row r="42" spans="2:16" ht="15" x14ac:dyDescent="0.2">
      <c r="B42" s="961" t="s">
        <v>921</v>
      </c>
      <c r="C42" s="962"/>
      <c r="D42" s="962"/>
      <c r="E42" s="962"/>
      <c r="F42" s="962"/>
      <c r="G42" s="962"/>
      <c r="H42" s="962"/>
      <c r="I42" s="962"/>
      <c r="J42" s="963"/>
      <c r="K42" s="496"/>
      <c r="L42" s="496"/>
      <c r="M42" s="496"/>
      <c r="N42" s="496"/>
      <c r="O42" s="496"/>
      <c r="P42" s="496"/>
    </row>
    <row r="43" spans="2:16" ht="15" x14ac:dyDescent="0.2">
      <c r="B43" s="961" t="s">
        <v>922</v>
      </c>
      <c r="C43" s="962"/>
      <c r="D43" s="962"/>
      <c r="E43" s="962"/>
      <c r="F43" s="962"/>
      <c r="G43" s="962"/>
      <c r="H43" s="962"/>
      <c r="I43" s="962"/>
      <c r="J43" s="963"/>
      <c r="K43" s="497"/>
      <c r="L43" s="497"/>
      <c r="M43" s="497"/>
      <c r="N43" s="497"/>
      <c r="O43" s="497"/>
      <c r="P43" s="497"/>
    </row>
    <row r="44" spans="2:16" ht="15" customHeight="1" x14ac:dyDescent="0.2">
      <c r="B44" s="964" t="s">
        <v>923</v>
      </c>
      <c r="C44" s="965"/>
      <c r="D44" s="965"/>
      <c r="E44" s="965"/>
      <c r="F44" s="965"/>
      <c r="G44" s="965"/>
      <c r="H44" s="965"/>
      <c r="I44" s="965"/>
      <c r="J44" s="966"/>
      <c r="K44" s="1055" t="s">
        <v>913</v>
      </c>
      <c r="L44" s="1056"/>
      <c r="M44" s="1057"/>
      <c r="N44" s="1055" t="s">
        <v>913</v>
      </c>
      <c r="O44" s="1056"/>
      <c r="P44" s="1057"/>
    </row>
  </sheetData>
  <sheetProtection password="C9A4" sheet="1" objects="1" scenarios="1"/>
  <mergeCells count="47">
    <mergeCell ref="C8:H8"/>
    <mergeCell ref="C9:H9"/>
    <mergeCell ref="C10:H10"/>
    <mergeCell ref="C11:H11"/>
    <mergeCell ref="C12:H12"/>
    <mergeCell ref="B2:J2"/>
    <mergeCell ref="B3:J3"/>
    <mergeCell ref="B4:H4"/>
    <mergeCell ref="C5:H5"/>
    <mergeCell ref="C6:H6"/>
    <mergeCell ref="C7:H7"/>
    <mergeCell ref="B19:J19"/>
    <mergeCell ref="B20:J20"/>
    <mergeCell ref="B21:J21"/>
    <mergeCell ref="B22:J22"/>
    <mergeCell ref="B23:J23"/>
    <mergeCell ref="C13:H13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02073-5F0E-4B5F-9FD6-AE8A45ABA4C7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4" t="s">
        <v>949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23" ht="15" customHeight="1" x14ac:dyDescent="0.2">
      <c r="B3" s="976" t="s">
        <v>937</v>
      </c>
      <c r="C3" s="977"/>
      <c r="D3" s="977"/>
      <c r="E3" s="977"/>
      <c r="F3" s="977"/>
      <c r="G3" s="977"/>
      <c r="H3" s="977"/>
      <c r="I3" s="977"/>
      <c r="J3" s="977"/>
      <c r="K3" s="989"/>
      <c r="L3" s="976" t="s">
        <v>213</v>
      </c>
      <c r="M3" s="977"/>
      <c r="N3" s="989"/>
      <c r="Q3" s="905" t="s">
        <v>883</v>
      </c>
      <c r="R3" s="905"/>
      <c r="S3" s="905"/>
      <c r="T3" s="905"/>
      <c r="U3" s="905"/>
      <c r="V3" s="84" t="s">
        <v>143</v>
      </c>
      <c r="W3" s="84" t="s">
        <v>144</v>
      </c>
    </row>
    <row r="4" spans="2:23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58" t="s">
        <v>878</v>
      </c>
      <c r="R4" s="1058"/>
      <c r="S4" s="1058"/>
      <c r="T4" s="1058"/>
      <c r="U4" s="1058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3" t="str">
        <f>IF(ISBLANK('Treinamento (ORÇ)'!C5:H5)," ",'Treinamento (ORÇ)'!C5:H5)</f>
        <v xml:space="preserve"> </v>
      </c>
      <c r="D5" s="994"/>
      <c r="E5" s="994"/>
      <c r="F5" s="994"/>
      <c r="G5" s="994"/>
      <c r="H5" s="99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3" t="str">
        <f>IF(ISBLANK('Treinamento (ORÇ)'!C6:H6)," ",'Treinamento (ORÇ)'!C6:H6)</f>
        <v xml:space="preserve"> </v>
      </c>
      <c r="D6" s="994"/>
      <c r="E6" s="994"/>
      <c r="F6" s="994"/>
      <c r="G6" s="994"/>
      <c r="H6" s="99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3" t="str">
        <f>IF(ISBLANK('Treinamento (ORÇ)'!C7:H7)," ",'Treinamento (ORÇ)'!C7:H7)</f>
        <v xml:space="preserve"> </v>
      </c>
      <c r="D7" s="994"/>
      <c r="E7" s="994"/>
      <c r="F7" s="994"/>
      <c r="G7" s="994"/>
      <c r="H7" s="99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3" t="str">
        <f>IF(ISBLANK('Treinamento (ORÇ)'!C8:H8)," ",'Treinamento (ORÇ)'!C8:H8)</f>
        <v xml:space="preserve"> </v>
      </c>
      <c r="D8" s="994"/>
      <c r="E8" s="994"/>
      <c r="F8" s="994"/>
      <c r="G8" s="994"/>
      <c r="H8" s="99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3" t="str">
        <f>IF(ISBLANK('Treinamento (ORÇ)'!C9:H9)," ",'Treinamento (ORÇ)'!C9:H9)</f>
        <v xml:space="preserve"> </v>
      </c>
      <c r="D9" s="994"/>
      <c r="E9" s="994"/>
      <c r="F9" s="994"/>
      <c r="G9" s="994"/>
      <c r="H9" s="99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3" t="str">
        <f>IF(ISBLANK('Treinamento (ORÇ)'!C10:H10)," ",'Treinamento (ORÇ)'!C10:H10)</f>
        <v xml:space="preserve"> </v>
      </c>
      <c r="D10" s="994"/>
      <c r="E10" s="994"/>
      <c r="F10" s="994"/>
      <c r="G10" s="994"/>
      <c r="H10" s="99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3" t="str">
        <f>IF(ISBLANK('Treinamento (ORÇ)'!C11:H11)," ",'Treinamento (ORÇ)'!C11:H11)</f>
        <v xml:space="preserve"> </v>
      </c>
      <c r="D11" s="994"/>
      <c r="E11" s="994"/>
      <c r="F11" s="994"/>
      <c r="G11" s="994"/>
      <c r="H11" s="99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3" t="str">
        <f>IF(ISBLANK('Treinamento (ORÇ)'!C12:H12)," ",'Treinamento (ORÇ)'!C12:H12)</f>
        <v xml:space="preserve"> </v>
      </c>
      <c r="D12" s="994"/>
      <c r="E12" s="994"/>
      <c r="F12" s="994"/>
      <c r="G12" s="994"/>
      <c r="H12" s="99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3" t="str">
        <f>IF(ISBLANK('Treinamento (ORÇ)'!C13:H13)," ",'Treinamento (ORÇ)'!C13:H13)</f>
        <v xml:space="preserve"> </v>
      </c>
      <c r="D13" s="994"/>
      <c r="E13" s="994"/>
      <c r="F13" s="994"/>
      <c r="G13" s="994"/>
      <c r="H13" s="99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3" t="str">
        <f>IF(ISBLANK('Treinamento (ORÇ)'!C14:H14)," ",'Treinamento (ORÇ)'!C14:H14)</f>
        <v xml:space="preserve"> </v>
      </c>
      <c r="D14" s="994"/>
      <c r="E14" s="994"/>
      <c r="F14" s="994"/>
      <c r="G14" s="994"/>
      <c r="H14" s="99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59" t="s">
        <v>939</v>
      </c>
      <c r="C15" s="1060"/>
      <c r="D15" s="1060"/>
      <c r="E15" s="1060"/>
      <c r="F15" s="1060"/>
      <c r="G15" s="1060"/>
      <c r="H15" s="1060"/>
      <c r="I15" s="1060"/>
      <c r="J15" s="1061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6" t="s">
        <v>936</v>
      </c>
      <c r="C16" s="977"/>
      <c r="D16" s="977"/>
      <c r="E16" s="977"/>
      <c r="F16" s="977"/>
      <c r="G16" s="977"/>
      <c r="H16" s="977"/>
      <c r="I16" s="977"/>
      <c r="J16" s="977"/>
      <c r="K16" s="989"/>
      <c r="L16" s="976" t="s">
        <v>213</v>
      </c>
      <c r="M16" s="977"/>
      <c r="N16" s="989"/>
    </row>
    <row r="17" spans="2:14" ht="15" x14ac:dyDescent="0.25">
      <c r="B17" s="978" t="s">
        <v>912</v>
      </c>
      <c r="C17" s="979"/>
      <c r="D17" s="979"/>
      <c r="E17" s="979"/>
      <c r="F17" s="979"/>
      <c r="G17" s="979"/>
      <c r="H17" s="980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3" t="str">
        <f>IF(ISBLANK('Treinamento (ORÇ)'!C26:H26)," ",'Treinamento (ORÇ)'!C18:H18)</f>
        <v xml:space="preserve"> </v>
      </c>
      <c r="D18" s="994"/>
      <c r="E18" s="994"/>
      <c r="F18" s="994"/>
      <c r="G18" s="994"/>
      <c r="H18" s="99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3" t="str">
        <f>IF(ISBLANK('Treinamento (ORÇ)'!C27:H27)," ",'Treinamento (ORÇ)'!C19:H19)</f>
        <v xml:space="preserve"> </v>
      </c>
      <c r="D19" s="994"/>
      <c r="E19" s="994"/>
      <c r="F19" s="994"/>
      <c r="G19" s="994"/>
      <c r="H19" s="99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3" t="str">
        <f>IF(ISBLANK('Treinamento (ORÇ)'!C28:H28)," ",'Treinamento (ORÇ)'!C20:H20)</f>
        <v xml:space="preserve"> </v>
      </c>
      <c r="D20" s="994"/>
      <c r="E20" s="994"/>
      <c r="F20" s="994"/>
      <c r="G20" s="994"/>
      <c r="H20" s="99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3" t="str">
        <f>IF(ISBLANK('Treinamento (ORÇ)'!C29:H29)," ",'Treinamento (ORÇ)'!C21:H21)</f>
        <v xml:space="preserve"> </v>
      </c>
      <c r="D21" s="994"/>
      <c r="E21" s="994"/>
      <c r="F21" s="994"/>
      <c r="G21" s="994"/>
      <c r="H21" s="99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3" t="str">
        <f>IF(ISBLANK('Treinamento (ORÇ)'!C30:H30)," ",'Treinamento (ORÇ)'!C22:H22)</f>
        <v xml:space="preserve"> </v>
      </c>
      <c r="D22" s="994"/>
      <c r="E22" s="994"/>
      <c r="F22" s="994"/>
      <c r="G22" s="994"/>
      <c r="H22" s="99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3" t="str">
        <f>IF(ISBLANK('Treinamento (ORÇ)'!C31:H31)," ",'Treinamento (ORÇ)'!C23:H23)</f>
        <v xml:space="preserve"> </v>
      </c>
      <c r="D23" s="994"/>
      <c r="E23" s="994"/>
      <c r="F23" s="994"/>
      <c r="G23" s="994"/>
      <c r="H23" s="99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3" t="str">
        <f>IF(ISBLANK('Treinamento (ORÇ)'!C32:H32)," ",'Treinamento (ORÇ)'!C24:H24)</f>
        <v xml:space="preserve"> </v>
      </c>
      <c r="D24" s="994"/>
      <c r="E24" s="994"/>
      <c r="F24" s="994"/>
      <c r="G24" s="994"/>
      <c r="H24" s="99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3" t="str">
        <f>IF(ISBLANK('Treinamento (ORÇ)'!C33:H33)," ",'Treinamento (ORÇ)'!C25:H25)</f>
        <v xml:space="preserve"> </v>
      </c>
      <c r="D25" s="994"/>
      <c r="E25" s="994"/>
      <c r="F25" s="994"/>
      <c r="G25" s="994"/>
      <c r="H25" s="99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3" t="str">
        <f>IF(ISBLANK('Treinamento (ORÇ)'!C34:H34)," ",'Treinamento (ORÇ)'!C26:H26)</f>
        <v xml:space="preserve"> </v>
      </c>
      <c r="D26" s="994"/>
      <c r="E26" s="994"/>
      <c r="F26" s="994"/>
      <c r="G26" s="994"/>
      <c r="H26" s="99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3" t="str">
        <f>IF(ISBLANK('Treinamento (ORÇ)'!C35:H35)," ",'Treinamento (ORÇ)'!C27:H27)</f>
        <v xml:space="preserve"> </v>
      </c>
      <c r="D27" s="994"/>
      <c r="E27" s="994"/>
      <c r="F27" s="994"/>
      <c r="G27" s="994"/>
      <c r="H27" s="99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59" t="s">
        <v>938</v>
      </c>
      <c r="C28" s="1060"/>
      <c r="D28" s="1060"/>
      <c r="E28" s="1060"/>
      <c r="F28" s="1060"/>
      <c r="G28" s="1060"/>
      <c r="H28" s="1060"/>
      <c r="I28" s="1060"/>
      <c r="J28" s="1061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62" t="s">
        <v>940</v>
      </c>
      <c r="C29" s="1063"/>
      <c r="D29" s="1063"/>
      <c r="E29" s="1063"/>
      <c r="F29" s="1063"/>
      <c r="G29" s="1063"/>
      <c r="H29" s="1063"/>
      <c r="I29" s="1063"/>
      <c r="J29" s="1064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">
      <c r="B30" s="976" t="s">
        <v>908</v>
      </c>
      <c r="C30" s="977"/>
      <c r="D30" s="977"/>
      <c r="E30" s="977"/>
      <c r="F30" s="977"/>
      <c r="G30" s="977"/>
      <c r="H30" s="977"/>
      <c r="I30" s="977"/>
      <c r="J30" s="977"/>
      <c r="K30" s="989"/>
      <c r="L30" s="976" t="s">
        <v>213</v>
      </c>
      <c r="M30" s="977"/>
      <c r="N30" s="989"/>
    </row>
    <row r="31" spans="2:14" ht="15" customHeight="1" x14ac:dyDescent="0.25">
      <c r="B31" s="990" t="s">
        <v>910</v>
      </c>
      <c r="C31" s="991"/>
      <c r="D31" s="991"/>
      <c r="E31" s="991"/>
      <c r="F31" s="991"/>
      <c r="G31" s="991"/>
      <c r="H31" s="991"/>
      <c r="I31" s="991"/>
      <c r="J31" s="992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4" t="s">
        <v>61</v>
      </c>
      <c r="D32" s="984"/>
      <c r="E32" s="984"/>
      <c r="F32" s="984"/>
      <c r="G32" s="984"/>
      <c r="H32" s="984"/>
      <c r="I32" s="984"/>
      <c r="J32" s="985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4" t="s">
        <v>202</v>
      </c>
      <c r="D33" s="984"/>
      <c r="E33" s="984"/>
      <c r="F33" s="984"/>
      <c r="G33" s="984"/>
      <c r="H33" s="984"/>
      <c r="I33" s="984"/>
      <c r="J33" s="985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4" t="s">
        <v>41</v>
      </c>
      <c r="D34" s="984"/>
      <c r="E34" s="984"/>
      <c r="F34" s="984"/>
      <c r="G34" s="984"/>
      <c r="H34" s="984"/>
      <c r="I34" s="984"/>
      <c r="J34" s="985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4" t="s">
        <v>221</v>
      </c>
      <c r="D35" s="984"/>
      <c r="E35" s="984"/>
      <c r="F35" s="984"/>
      <c r="G35" s="984"/>
      <c r="H35" s="984"/>
      <c r="I35" s="984"/>
      <c r="J35" s="985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4" t="s">
        <v>204</v>
      </c>
      <c r="D36" s="984"/>
      <c r="E36" s="984"/>
      <c r="F36" s="984"/>
      <c r="G36" s="984"/>
      <c r="H36" s="984"/>
      <c r="I36" s="984"/>
      <c r="J36" s="985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4" t="s">
        <v>135</v>
      </c>
      <c r="D37" s="984"/>
      <c r="E37" s="984"/>
      <c r="F37" s="984"/>
      <c r="G37" s="984"/>
      <c r="H37" s="984"/>
      <c r="I37" s="984"/>
      <c r="J37" s="985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4" t="s">
        <v>134</v>
      </c>
      <c r="D38" s="984"/>
      <c r="E38" s="984"/>
      <c r="F38" s="984"/>
      <c r="G38" s="984"/>
      <c r="H38" s="984"/>
      <c r="I38" s="984"/>
      <c r="J38" s="985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4" t="s">
        <v>993</v>
      </c>
      <c r="D39" s="984"/>
      <c r="E39" s="984"/>
      <c r="F39" s="984"/>
      <c r="G39" s="984"/>
      <c r="H39" s="984"/>
      <c r="I39" s="984"/>
      <c r="J39" s="985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1" t="s">
        <v>935</v>
      </c>
      <c r="C40" s="982"/>
      <c r="D40" s="982"/>
      <c r="E40" s="982"/>
      <c r="F40" s="982"/>
      <c r="G40" s="982"/>
      <c r="H40" s="982"/>
      <c r="I40" s="982"/>
      <c r="J40" s="983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0:H10"/>
    <mergeCell ref="C11:H11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B30:K30"/>
    <mergeCell ref="L30:N30"/>
    <mergeCell ref="C23:H23"/>
    <mergeCell ref="C24:H24"/>
    <mergeCell ref="C25:H25"/>
    <mergeCell ref="C26:H26"/>
    <mergeCell ref="C13:H13"/>
    <mergeCell ref="C14:H14"/>
    <mergeCell ref="B15:J15"/>
    <mergeCell ref="C20:H20"/>
    <mergeCell ref="C21:H21"/>
    <mergeCell ref="C22:H2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C554-35D7-4453-9460-BA552E4967F1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68" t="s">
        <v>782</v>
      </c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70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65" t="s">
        <v>780</v>
      </c>
      <c r="N3" s="1065"/>
      <c r="O3" s="144"/>
    </row>
    <row r="4" spans="2:15" ht="17.25" customHeight="1" x14ac:dyDescent="0.25">
      <c r="B4" s="1071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66">
        <f>Apoio!AN7+Apoio!AR7</f>
        <v>2173.4700000000003</v>
      </c>
      <c r="N4" s="1067"/>
      <c r="O4" s="147" t="s">
        <v>32</v>
      </c>
    </row>
    <row r="5" spans="2:15" ht="17.25" customHeight="1" x14ac:dyDescent="0.25">
      <c r="B5" s="1071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66">
        <f>Apoio!AO7+Apoio!AS7</f>
        <v>802.44</v>
      </c>
      <c r="N5" s="1067"/>
      <c r="O5" s="147" t="s">
        <v>32</v>
      </c>
    </row>
    <row r="6" spans="2:15" ht="17.25" customHeight="1" x14ac:dyDescent="0.25">
      <c r="B6" s="1072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65" t="s">
        <v>773</v>
      </c>
      <c r="N6" s="1065"/>
      <c r="O6" s="144"/>
    </row>
    <row r="7" spans="2:15" ht="17.25" customHeight="1" x14ac:dyDescent="0.25">
      <c r="B7" s="1082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66">
        <f>Apoio!AP7</f>
        <v>0</v>
      </c>
      <c r="N7" s="1067"/>
      <c r="O7" s="147" t="s">
        <v>218</v>
      </c>
    </row>
    <row r="8" spans="2:15" ht="17.25" customHeight="1" x14ac:dyDescent="0.25">
      <c r="B8" s="1071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66">
        <f>Apoio!AQ7</f>
        <v>0</v>
      </c>
      <c r="N8" s="1067"/>
      <c r="O8" s="147" t="s">
        <v>218</v>
      </c>
    </row>
    <row r="9" spans="2:15" ht="17.25" customHeight="1" x14ac:dyDescent="0.25">
      <c r="B9" s="1071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7" t="s">
        <v>783</v>
      </c>
      <c r="N9" s="1077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78"/>
      <c r="N10" s="1078"/>
      <c r="O10" s="305"/>
    </row>
    <row r="11" spans="2:15" ht="15" customHeight="1" x14ac:dyDescent="0.25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75">
        <f>SUM(D11:K11)</f>
        <v>0</v>
      </c>
      <c r="N11" s="1075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6">
        <f>IFERROR(SUM(D13:K13)/SUM(D6:K6),0)</f>
        <v>0</v>
      </c>
      <c r="N12" s="1076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79" t="s">
        <v>781</v>
      </c>
      <c r="C14" s="1080"/>
      <c r="D14" s="1080"/>
      <c r="E14" s="1080"/>
      <c r="F14" s="1080"/>
      <c r="G14" s="1080"/>
      <c r="H14" s="1080"/>
      <c r="I14" s="1080"/>
      <c r="J14" s="1080"/>
      <c r="K14" s="1080"/>
      <c r="L14" s="1080"/>
      <c r="M14" s="1080"/>
      <c r="N14" s="1080"/>
      <c r="O14" s="1081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3" t="s">
        <v>274</v>
      </c>
      <c r="C16" s="1084"/>
      <c r="D16" s="152">
        <f>Apoio!J38</f>
        <v>0</v>
      </c>
      <c r="E16" s="137"/>
      <c r="F16" s="1073" t="s">
        <v>275</v>
      </c>
      <c r="G16" s="1074"/>
      <c r="H16" s="153">
        <f>IFERROR(SUM(D13:K13)/SUM(D6:K6),0)</f>
        <v>0</v>
      </c>
      <c r="I16" s="148" t="s">
        <v>273</v>
      </c>
      <c r="J16" s="1085" t="s">
        <v>691</v>
      </c>
      <c r="K16" s="1086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3" t="s">
        <v>277</v>
      </c>
      <c r="G17" s="1074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3" t="s">
        <v>281</v>
      </c>
      <c r="G18" s="1074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3" t="s">
        <v>271</v>
      </c>
      <c r="G19" s="1074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F16:G16"/>
    <mergeCell ref="F17:G17"/>
    <mergeCell ref="F18:G18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78A2-1558-4915-B2FE-8DBAEA966DD3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2" t="s">
        <v>948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1"/>
      <c r="D48" s="1102"/>
      <c r="E48" s="1102"/>
      <c r="F48" s="1102"/>
      <c r="G48" s="110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1"/>
      <c r="D49" s="1102"/>
      <c r="E49" s="1102"/>
      <c r="F49" s="1102"/>
      <c r="G49" s="110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1"/>
      <c r="D50" s="1102"/>
      <c r="E50" s="1102"/>
      <c r="F50" s="1102"/>
      <c r="G50" s="110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1"/>
      <c r="D51" s="1102"/>
      <c r="E51" s="1102"/>
      <c r="F51" s="1102"/>
      <c r="G51" s="110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1"/>
      <c r="D52" s="1102"/>
      <c r="E52" s="1102"/>
      <c r="F52" s="1102"/>
      <c r="G52" s="110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1"/>
      <c r="D53" s="1102"/>
      <c r="E53" s="1102"/>
      <c r="F53" s="1102"/>
      <c r="G53" s="110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1"/>
      <c r="D54" s="1102"/>
      <c r="E54" s="1102"/>
      <c r="F54" s="1102"/>
      <c r="G54" s="110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1"/>
      <c r="D55" s="1102"/>
      <c r="E55" s="1102"/>
      <c r="F55" s="1102"/>
      <c r="G55" s="110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1"/>
      <c r="D56" s="1102"/>
      <c r="E56" s="1102"/>
      <c r="F56" s="1102"/>
      <c r="G56" s="110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1"/>
      <c r="D57" s="1102"/>
      <c r="E57" s="1102"/>
      <c r="F57" s="1102"/>
      <c r="G57" s="110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1"/>
      <c r="D58" s="1102"/>
      <c r="E58" s="1102"/>
      <c r="F58" s="1102"/>
      <c r="G58" s="110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1"/>
      <c r="D59" s="1102"/>
      <c r="E59" s="1102"/>
      <c r="F59" s="1102"/>
      <c r="G59" s="110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1"/>
      <c r="D60" s="1102"/>
      <c r="E60" s="1102"/>
      <c r="F60" s="1102"/>
      <c r="G60" s="110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1"/>
      <c r="D61" s="1102"/>
      <c r="E61" s="1102"/>
      <c r="F61" s="1102"/>
      <c r="G61" s="110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1"/>
      <c r="D62" s="1102"/>
      <c r="E62" s="1102"/>
      <c r="F62" s="1102"/>
      <c r="G62" s="110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1"/>
      <c r="D63" s="1102"/>
      <c r="E63" s="1102"/>
      <c r="F63" s="1102"/>
      <c r="G63" s="110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1"/>
      <c r="D64" s="1102"/>
      <c r="E64" s="1102"/>
      <c r="F64" s="1102"/>
      <c r="G64" s="110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1"/>
      <c r="D65" s="1102"/>
      <c r="E65" s="1102"/>
      <c r="F65" s="1102"/>
      <c r="G65" s="110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1"/>
      <c r="D66" s="1102"/>
      <c r="E66" s="1102"/>
      <c r="F66" s="1102"/>
      <c r="G66" s="110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1"/>
      <c r="D67" s="1102"/>
      <c r="E67" s="1102"/>
      <c r="F67" s="1102"/>
      <c r="G67" s="110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1"/>
      <c r="D68" s="1102"/>
      <c r="E68" s="1102"/>
      <c r="F68" s="1102"/>
      <c r="G68" s="110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1"/>
      <c r="D69" s="1102"/>
      <c r="E69" s="1102"/>
      <c r="F69" s="1102"/>
      <c r="G69" s="110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1"/>
      <c r="D70" s="1102"/>
      <c r="E70" s="1102"/>
      <c r="F70" s="1102"/>
      <c r="G70" s="110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1"/>
      <c r="D71" s="1102"/>
      <c r="E71" s="1102"/>
      <c r="F71" s="1102"/>
      <c r="G71" s="110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1"/>
      <c r="D72" s="1102"/>
      <c r="E72" s="1102"/>
      <c r="F72" s="1102"/>
      <c r="G72" s="110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1"/>
      <c r="D73" s="1102"/>
      <c r="E73" s="1102"/>
      <c r="F73" s="1102"/>
      <c r="G73" s="110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1"/>
      <c r="D74" s="1102"/>
      <c r="E74" s="1102"/>
      <c r="F74" s="1102"/>
      <c r="G74" s="110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1"/>
      <c r="D75" s="1102"/>
      <c r="E75" s="1102"/>
      <c r="F75" s="1102"/>
      <c r="G75" s="110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1"/>
      <c r="D76" s="1102"/>
      <c r="E76" s="1102"/>
      <c r="F76" s="1102"/>
      <c r="G76" s="110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1"/>
      <c r="D77" s="1102"/>
      <c r="E77" s="1102"/>
      <c r="F77" s="1102"/>
      <c r="G77" s="110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1"/>
      <c r="D78" s="1102"/>
      <c r="E78" s="1102"/>
      <c r="F78" s="1102"/>
      <c r="G78" s="110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1"/>
      <c r="D79" s="1102"/>
      <c r="E79" s="1102"/>
      <c r="F79" s="1102"/>
      <c r="G79" s="110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1"/>
      <c r="D80" s="1102"/>
      <c r="E80" s="1102"/>
      <c r="F80" s="1102"/>
      <c r="G80" s="110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1"/>
      <c r="D81" s="1102"/>
      <c r="E81" s="1102"/>
      <c r="F81" s="1102"/>
      <c r="G81" s="110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1"/>
      <c r="D82" s="1102"/>
      <c r="E82" s="1102"/>
      <c r="F82" s="1102"/>
      <c r="G82" s="110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1"/>
      <c r="D83" s="1102"/>
      <c r="E83" s="1102"/>
      <c r="F83" s="1102"/>
      <c r="G83" s="110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1"/>
      <c r="D84" s="1102"/>
      <c r="E84" s="1102"/>
      <c r="F84" s="1102"/>
      <c r="G84" s="110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1"/>
      <c r="D85" s="1102"/>
      <c r="E85" s="1102"/>
      <c r="F85" s="1102"/>
      <c r="G85" s="110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1"/>
      <c r="D86" s="1102"/>
      <c r="E86" s="1102"/>
      <c r="F86" s="1102"/>
      <c r="G86" s="110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1"/>
      <c r="D87" s="1102"/>
      <c r="E87" s="1102"/>
      <c r="F87" s="1102"/>
      <c r="G87" s="110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1"/>
      <c r="D88" s="1102"/>
      <c r="E88" s="1102"/>
      <c r="F88" s="1102"/>
      <c r="G88" s="110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1"/>
      <c r="D89" s="1102"/>
      <c r="E89" s="1102"/>
      <c r="F89" s="1102"/>
      <c r="G89" s="110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1"/>
      <c r="D90" s="1102"/>
      <c r="E90" s="1102"/>
      <c r="F90" s="1102"/>
      <c r="G90" s="110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1"/>
      <c r="D91" s="1102"/>
      <c r="E91" s="1102"/>
      <c r="F91" s="1102"/>
      <c r="G91" s="110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1"/>
      <c r="D92" s="1102"/>
      <c r="E92" s="1102"/>
      <c r="F92" s="1102"/>
      <c r="G92" s="110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1"/>
      <c r="D93" s="1102"/>
      <c r="E93" s="1102"/>
      <c r="F93" s="1102"/>
      <c r="G93" s="110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1"/>
      <c r="D94" s="1102"/>
      <c r="E94" s="1102"/>
      <c r="F94" s="1102"/>
      <c r="G94" s="110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1"/>
      <c r="D95" s="1102"/>
      <c r="E95" s="1102"/>
      <c r="F95" s="1102"/>
      <c r="G95" s="110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1"/>
      <c r="D96" s="1102"/>
      <c r="E96" s="1102"/>
      <c r="F96" s="1102"/>
      <c r="G96" s="110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1"/>
      <c r="D97" s="1102"/>
      <c r="E97" s="1102"/>
      <c r="F97" s="1102"/>
      <c r="G97" s="110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1"/>
      <c r="D98" s="1102"/>
      <c r="E98" s="1102"/>
      <c r="F98" s="1102"/>
      <c r="G98" s="110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1"/>
      <c r="D99" s="1102"/>
      <c r="E99" s="1102"/>
      <c r="F99" s="1102"/>
      <c r="G99" s="110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1"/>
      <c r="D100" s="1102"/>
      <c r="E100" s="1102"/>
      <c r="F100" s="1102"/>
      <c r="G100" s="110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1"/>
      <c r="D101" s="1102"/>
      <c r="E101" s="1102"/>
      <c r="F101" s="1102"/>
      <c r="G101" s="110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1"/>
      <c r="D102" s="1102"/>
      <c r="E102" s="1102"/>
      <c r="F102" s="1102"/>
      <c r="G102" s="110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1"/>
      <c r="D103" s="1102"/>
      <c r="E103" s="1102"/>
      <c r="F103" s="1102"/>
      <c r="G103" s="110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1"/>
      <c r="D104" s="1102"/>
      <c r="E104" s="1102"/>
      <c r="F104" s="1102"/>
      <c r="G104" s="110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1"/>
      <c r="D105" s="1102"/>
      <c r="E105" s="1102"/>
      <c r="F105" s="1102"/>
      <c r="G105" s="110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1"/>
      <c r="D106" s="1102"/>
      <c r="E106" s="1102"/>
      <c r="F106" s="1102"/>
      <c r="G106" s="110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1"/>
      <c r="D107" s="1102"/>
      <c r="E107" s="1102"/>
      <c r="F107" s="1102"/>
      <c r="G107" s="110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87" t="s">
        <v>923</v>
      </c>
      <c r="C117" s="1088"/>
      <c r="D117" s="1088"/>
      <c r="E117" s="1088"/>
      <c r="F117" s="1088"/>
      <c r="G117" s="1088"/>
      <c r="H117" s="1088"/>
      <c r="I117" s="1088"/>
      <c r="J117" s="1089"/>
      <c r="K117" s="1041" t="s">
        <v>913</v>
      </c>
      <c r="L117" s="1041"/>
      <c r="M117" s="1041"/>
      <c r="N117" s="1041" t="s">
        <v>913</v>
      </c>
      <c r="O117" s="1041"/>
      <c r="P117" s="1041"/>
    </row>
    <row r="118" spans="2:16" x14ac:dyDescent="0.25">
      <c r="B118" s="1098" t="s">
        <v>291</v>
      </c>
      <c r="C118" s="1099"/>
      <c r="D118" s="1099"/>
      <c r="E118" s="1099"/>
      <c r="F118" s="1099"/>
      <c r="G118" s="1099"/>
      <c r="H118" s="1099"/>
      <c r="I118" s="1099"/>
      <c r="J118" s="110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06" t="s">
        <v>293</v>
      </c>
      <c r="D119" s="1106"/>
      <c r="E119" s="1106"/>
      <c r="F119" s="1106"/>
      <c r="G119" s="110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3"/>
      <c r="D120" s="1103"/>
      <c r="E120" s="1103"/>
      <c r="F120" s="1103"/>
      <c r="G120" s="1101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3"/>
      <c r="D121" s="1103"/>
      <c r="E121" s="1103"/>
      <c r="F121" s="1103"/>
      <c r="G121" s="1101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3"/>
      <c r="D122" s="1103"/>
      <c r="E122" s="1103"/>
      <c r="F122" s="1103"/>
      <c r="G122" s="1101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3"/>
      <c r="D123" s="1103"/>
      <c r="E123" s="1103"/>
      <c r="F123" s="1103"/>
      <c r="G123" s="1101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3"/>
      <c r="D124" s="1103"/>
      <c r="E124" s="1103"/>
      <c r="F124" s="1103"/>
      <c r="G124" s="1101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87" t="s">
        <v>923</v>
      </c>
      <c r="C133" s="1088"/>
      <c r="D133" s="1088"/>
      <c r="E133" s="1088"/>
      <c r="F133" s="1088"/>
      <c r="G133" s="1088"/>
      <c r="H133" s="1088"/>
      <c r="I133" s="1088"/>
      <c r="J133" s="1089"/>
      <c r="K133" s="1041" t="s">
        <v>913</v>
      </c>
      <c r="L133" s="1041"/>
      <c r="M133" s="1041"/>
      <c r="N133" s="1041" t="s">
        <v>913</v>
      </c>
      <c r="O133" s="1041"/>
      <c r="P133" s="1041"/>
    </row>
    <row r="134" spans="2:16" ht="15" customHeight="1" x14ac:dyDescent="0.25">
      <c r="B134" s="1098" t="s">
        <v>299</v>
      </c>
      <c r="C134" s="1099"/>
      <c r="D134" s="1099"/>
      <c r="E134" s="1099"/>
      <c r="F134" s="1099"/>
      <c r="G134" s="1099"/>
      <c r="H134" s="1099"/>
      <c r="I134" s="1099"/>
      <c r="J134" s="110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094" t="s">
        <v>178</v>
      </c>
      <c r="D135" s="1094"/>
      <c r="E135" s="1094"/>
      <c r="F135" s="1094"/>
      <c r="G135" s="1094"/>
      <c r="H135" s="109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096"/>
      <c r="D136" s="1096"/>
      <c r="E136" s="1096"/>
      <c r="F136" s="1096"/>
      <c r="G136" s="1096"/>
      <c r="H136" s="1097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096"/>
      <c r="D137" s="1096"/>
      <c r="E137" s="1096"/>
      <c r="F137" s="1096"/>
      <c r="G137" s="1096"/>
      <c r="H137" s="1097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096"/>
      <c r="D138" s="1096"/>
      <c r="E138" s="1096"/>
      <c r="F138" s="1096"/>
      <c r="G138" s="1096"/>
      <c r="H138" s="1097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87" t="s">
        <v>923</v>
      </c>
      <c r="C147" s="1088"/>
      <c r="D147" s="1088"/>
      <c r="E147" s="1088"/>
      <c r="F147" s="1088"/>
      <c r="G147" s="1088"/>
      <c r="H147" s="1088"/>
      <c r="I147" s="1088"/>
      <c r="J147" s="1089"/>
      <c r="K147" s="1041" t="s">
        <v>913</v>
      </c>
      <c r="L147" s="1041"/>
      <c r="M147" s="1041"/>
      <c r="N147" s="1041" t="s">
        <v>913</v>
      </c>
      <c r="O147" s="1041"/>
      <c r="P147" s="1041"/>
    </row>
    <row r="148" spans="2:16" ht="15" customHeight="1" x14ac:dyDescent="0.25">
      <c r="B148" s="1090" t="s">
        <v>706</v>
      </c>
      <c r="C148" s="1091"/>
      <c r="D148" s="1091"/>
      <c r="E148" s="1091"/>
      <c r="F148" s="1091"/>
      <c r="G148" s="1091"/>
      <c r="H148" s="1091"/>
      <c r="I148" s="1091"/>
      <c r="J148" s="109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093" t="s">
        <v>15</v>
      </c>
      <c r="C149" s="1094"/>
      <c r="D149" s="1094"/>
      <c r="E149" s="1094"/>
      <c r="F149" s="1094"/>
      <c r="G149" s="1094"/>
      <c r="H149" s="109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096"/>
      <c r="D150" s="1096"/>
      <c r="E150" s="1096"/>
      <c r="F150" s="1096"/>
      <c r="G150" s="1096"/>
      <c r="H150" s="1097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096"/>
      <c r="D151" s="1096"/>
      <c r="E151" s="1096"/>
      <c r="F151" s="1096"/>
      <c r="G151" s="1096"/>
      <c r="H151" s="1097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096"/>
      <c r="D152" s="1096"/>
      <c r="E152" s="1096"/>
      <c r="F152" s="1096"/>
      <c r="G152" s="1096"/>
      <c r="H152" s="1097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87" t="s">
        <v>923</v>
      </c>
      <c r="C161" s="1088"/>
      <c r="D161" s="1088"/>
      <c r="E161" s="1088"/>
      <c r="F161" s="1088"/>
      <c r="G161" s="1088"/>
      <c r="H161" s="1088"/>
      <c r="I161" s="1088"/>
      <c r="J161" s="1089"/>
      <c r="K161" s="1041" t="s">
        <v>913</v>
      </c>
      <c r="L161" s="1041"/>
      <c r="M161" s="1041"/>
      <c r="N161" s="1041" t="s">
        <v>913</v>
      </c>
      <c r="O161" s="1041"/>
      <c r="P161" s="1041"/>
    </row>
  </sheetData>
  <sheetProtection password="C9A4" sheet="1" objects="1" scenarios="1"/>
  <mergeCells count="168">
    <mergeCell ref="C11:G11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21:G21"/>
    <mergeCell ref="C22:G22"/>
    <mergeCell ref="C23:G23"/>
    <mergeCell ref="C18:G18"/>
    <mergeCell ref="C19:G19"/>
    <mergeCell ref="C20:G20"/>
    <mergeCell ref="C27:G27"/>
    <mergeCell ref="C28:G28"/>
    <mergeCell ref="C29:G29"/>
    <mergeCell ref="C24:G24"/>
    <mergeCell ref="C25:G25"/>
    <mergeCell ref="C26:G26"/>
    <mergeCell ref="C33:G33"/>
    <mergeCell ref="C34:G34"/>
    <mergeCell ref="C35:G35"/>
    <mergeCell ref="C30:G30"/>
    <mergeCell ref="C31:G31"/>
    <mergeCell ref="C32:G32"/>
    <mergeCell ref="C39:G39"/>
    <mergeCell ref="C40:G40"/>
    <mergeCell ref="C41:G41"/>
    <mergeCell ref="C36:G36"/>
    <mergeCell ref="C37:G37"/>
    <mergeCell ref="C38:G38"/>
    <mergeCell ref="C45:G45"/>
    <mergeCell ref="C46:G46"/>
    <mergeCell ref="C47:G47"/>
    <mergeCell ref="C42:G42"/>
    <mergeCell ref="C43:G43"/>
    <mergeCell ref="C44:G44"/>
    <mergeCell ref="C51:G51"/>
    <mergeCell ref="C52:G52"/>
    <mergeCell ref="C53:G53"/>
    <mergeCell ref="C48:G48"/>
    <mergeCell ref="C49:G49"/>
    <mergeCell ref="C50:G50"/>
    <mergeCell ref="C57:G57"/>
    <mergeCell ref="C58:G58"/>
    <mergeCell ref="C59:G59"/>
    <mergeCell ref="C54:G54"/>
    <mergeCell ref="C55:G55"/>
    <mergeCell ref="C56:G56"/>
    <mergeCell ref="C63:G63"/>
    <mergeCell ref="C64:G64"/>
    <mergeCell ref="C65:G65"/>
    <mergeCell ref="C60:G60"/>
    <mergeCell ref="C61:G61"/>
    <mergeCell ref="C62:G62"/>
    <mergeCell ref="B132:J132"/>
    <mergeCell ref="B127:J127"/>
    <mergeCell ref="C69:G69"/>
    <mergeCell ref="C70:G70"/>
    <mergeCell ref="C71:G71"/>
    <mergeCell ref="C66:G66"/>
    <mergeCell ref="C67:G67"/>
    <mergeCell ref="C68:G68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C79:G79"/>
    <mergeCell ref="C80:G80"/>
    <mergeCell ref="C75:G75"/>
    <mergeCell ref="C76:G76"/>
    <mergeCell ref="C77:G77"/>
    <mergeCell ref="C72:G72"/>
    <mergeCell ref="C73:G73"/>
    <mergeCell ref="C74:G74"/>
    <mergeCell ref="B113:J113"/>
    <mergeCell ref="B114:J114"/>
    <mergeCell ref="B115:J115"/>
    <mergeCell ref="C119:G119"/>
    <mergeCell ref="C99:G99"/>
    <mergeCell ref="C100:G100"/>
    <mergeCell ref="C101:G101"/>
    <mergeCell ref="C104:G104"/>
    <mergeCell ref="K3:P3"/>
    <mergeCell ref="C109:J109"/>
    <mergeCell ref="B110:J110"/>
    <mergeCell ref="B111:J111"/>
    <mergeCell ref="B112:J112"/>
    <mergeCell ref="C96:G96"/>
    <mergeCell ref="C82:G82"/>
    <mergeCell ref="C83:G83"/>
    <mergeCell ref="C78:G78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7:G107"/>
    <mergeCell ref="C102:G102"/>
    <mergeCell ref="C103:G103"/>
    <mergeCell ref="C136:H136"/>
    <mergeCell ref="C137:H137"/>
    <mergeCell ref="B133:J133"/>
    <mergeCell ref="B2:J2"/>
    <mergeCell ref="B3:J4"/>
    <mergeCell ref="B5:J5"/>
    <mergeCell ref="B6:J6"/>
    <mergeCell ref="C93:G93"/>
    <mergeCell ref="C94:G94"/>
    <mergeCell ref="C95:G95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53:J153"/>
    <mergeCell ref="B143:J143"/>
    <mergeCell ref="B144:J144"/>
    <mergeCell ref="B145:J145"/>
    <mergeCell ref="B146:J146"/>
    <mergeCell ref="B147:J147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B9EC5-7FAA-4F42-ABE2-602B7EFA76FD}">
  <sheetPr codeName="Plan2">
    <tabColor theme="2" tint="-0.89999084444715716"/>
  </sheetPr>
  <dimension ref="A2:AX312"/>
  <sheetViews>
    <sheetView topLeftCell="F1" zoomScale="90" zoomScaleNormal="90" workbookViewId="0">
      <selection activeCell="Y8" sqref="Y8"/>
    </sheetView>
  </sheetViews>
  <sheetFormatPr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4" t="s">
        <v>169</v>
      </c>
      <c r="C6" s="835"/>
      <c r="D6" s="835"/>
      <c r="E6" s="835"/>
      <c r="F6" s="836"/>
      <c r="G6" s="26"/>
      <c r="H6" s="834" t="s">
        <v>129</v>
      </c>
      <c r="I6" s="835"/>
      <c r="J6" s="835"/>
      <c r="K6" s="835"/>
      <c r="L6" s="835"/>
      <c r="M6" s="835"/>
      <c r="N6" s="835"/>
      <c r="O6" s="835"/>
      <c r="P6" s="836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42" t="s">
        <v>128</v>
      </c>
      <c r="AE6" s="25"/>
      <c r="AF6" s="860" t="s">
        <v>1081</v>
      </c>
      <c r="AG6" s="860"/>
      <c r="AH6" s="860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7" t="s">
        <v>193</v>
      </c>
      <c r="C7" s="838"/>
      <c r="D7" s="838"/>
      <c r="E7" s="838"/>
      <c r="F7" s="839"/>
      <c r="G7" s="26"/>
      <c r="H7" s="840" t="s">
        <v>84</v>
      </c>
      <c r="I7" s="840" t="s">
        <v>85</v>
      </c>
      <c r="J7" s="840" t="s">
        <v>86</v>
      </c>
      <c r="K7" s="840" t="s">
        <v>87</v>
      </c>
      <c r="L7" s="840" t="s">
        <v>88</v>
      </c>
      <c r="M7" s="840" t="s">
        <v>89</v>
      </c>
      <c r="N7" s="840" t="s">
        <v>90</v>
      </c>
      <c r="O7" s="840" t="s">
        <v>182</v>
      </c>
      <c r="P7" s="840" t="s">
        <v>183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1731.75</v>
      </c>
      <c r="W7" s="27">
        <f>IFERROR(DGET($R$11:$Y$132,W6,$T$6:$U$7),0)</f>
        <v>530.36</v>
      </c>
      <c r="X7" s="27">
        <f>IFERROR(DGET($R$11:$Y$132,X6,$T$6:$U$7),0)</f>
        <v>2173.4700000000003</v>
      </c>
      <c r="Y7" s="27">
        <f>IFERROR(DGET($R$11:$Y$132,Y6,$T$6:$U$7),0)</f>
        <v>802.44</v>
      </c>
      <c r="Z7" s="25"/>
      <c r="AA7" s="25"/>
      <c r="AB7" s="25"/>
      <c r="AC7" s="25"/>
      <c r="AD7" s="842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5</v>
      </c>
      <c r="AM7" s="25">
        <f>Apresentação!E18</f>
        <v>11</v>
      </c>
      <c r="AN7" s="25">
        <f t="shared" ref="AN7:AS7" si="0">IFERROR(DGET($AL$12:$AV$243,AN6,$AK$6:$AM$7),0)</f>
        <v>441.72</v>
      </c>
      <c r="AO7" s="25">
        <f t="shared" si="0"/>
        <v>272.08</v>
      </c>
      <c r="AP7" s="25">
        <f t="shared" si="0"/>
        <v>0</v>
      </c>
      <c r="AQ7" s="758">
        <f t="shared" si="0"/>
        <v>0</v>
      </c>
      <c r="AR7" s="758">
        <f t="shared" si="0"/>
        <v>1731.75</v>
      </c>
      <c r="AS7" s="25">
        <f t="shared" si="0"/>
        <v>530.36</v>
      </c>
      <c r="AT7" s="25"/>
      <c r="AU7" s="25"/>
      <c r="AV7" s="25"/>
    </row>
    <row r="8" spans="1:50" x14ac:dyDescent="0.2">
      <c r="B8" s="837" t="s">
        <v>170</v>
      </c>
      <c r="C8" s="838"/>
      <c r="D8" s="838"/>
      <c r="E8" s="838"/>
      <c r="F8" s="839"/>
      <c r="G8" s="26"/>
      <c r="H8" s="840"/>
      <c r="I8" s="840"/>
      <c r="J8" s="840"/>
      <c r="K8" s="840"/>
      <c r="L8" s="840"/>
      <c r="M8" s="840"/>
      <c r="N8" s="840"/>
      <c r="O8" s="847"/>
      <c r="P8" s="840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42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7" t="s">
        <v>171</v>
      </c>
      <c r="C9" s="838"/>
      <c r="D9" s="838"/>
      <c r="E9" s="838"/>
      <c r="F9" s="839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44" t="s">
        <v>188</v>
      </c>
      <c r="S9" s="844"/>
      <c r="T9" s="844"/>
      <c r="U9" s="844"/>
      <c r="V9" s="844"/>
      <c r="W9" s="844"/>
      <c r="X9" s="844"/>
      <c r="Y9" s="844"/>
      <c r="Z9" s="844"/>
      <c r="AA9" s="844"/>
      <c r="AB9" s="844"/>
      <c r="AC9" s="25"/>
      <c r="AD9" s="842"/>
      <c r="AE9" s="25"/>
      <c r="AF9" s="28">
        <v>3</v>
      </c>
      <c r="AG9" s="29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43" t="s">
        <v>189</v>
      </c>
      <c r="W10" s="843"/>
      <c r="X10" s="843" t="s">
        <v>190</v>
      </c>
      <c r="Y10" s="843"/>
      <c r="Z10" s="843" t="s">
        <v>92</v>
      </c>
      <c r="AA10" s="843"/>
      <c r="AB10" s="843" t="s">
        <v>93</v>
      </c>
      <c r="AC10" s="25"/>
      <c r="AD10" s="35" t="s">
        <v>191</v>
      </c>
      <c r="AE10" s="25"/>
      <c r="AF10" s="28">
        <v>4</v>
      </c>
      <c r="AG10" s="29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2" t="s">
        <v>197</v>
      </c>
      <c r="AR10" s="873"/>
      <c r="AS10" s="861" t="s">
        <v>148</v>
      </c>
      <c r="AT10" s="862"/>
      <c r="AU10" s="862"/>
      <c r="AV10" s="863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43"/>
      <c r="AC11" s="25"/>
      <c r="AD11" s="35"/>
      <c r="AE11" s="25"/>
      <c r="AF11" s="28">
        <v>5</v>
      </c>
      <c r="AG11" s="29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4" t="s">
        <v>196</v>
      </c>
      <c r="AR11" s="865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4" t="s">
        <v>100</v>
      </c>
      <c r="C12" s="835"/>
      <c r="D12" s="835"/>
      <c r="E12" s="835"/>
      <c r="F12" s="836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8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5">
        <v>42129</v>
      </c>
      <c r="AA12" s="845">
        <v>42495</v>
      </c>
      <c r="AB12" s="45" t="s">
        <v>1107</v>
      </c>
      <c r="AC12" s="25"/>
      <c r="AD12" s="35"/>
      <c r="AE12" s="25"/>
      <c r="AF12" s="28">
        <v>6</v>
      </c>
      <c r="AG12" s="29" t="s">
        <v>1144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7" t="s">
        <v>192</v>
      </c>
      <c r="C13" s="838"/>
      <c r="D13" s="838"/>
      <c r="E13" s="838"/>
      <c r="F13" s="839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9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46"/>
      <c r="AA13" s="846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1145</v>
      </c>
      <c r="AH13" s="28">
        <v>0</v>
      </c>
      <c r="AI13" s="25"/>
      <c r="AJ13" s="25"/>
      <c r="AK13" s="854">
        <v>2015</v>
      </c>
      <c r="AL13" s="448">
        <v>2</v>
      </c>
      <c r="AM13" s="48">
        <v>2</v>
      </c>
      <c r="AN13" s="49">
        <v>5</v>
      </c>
      <c r="AO13" s="857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7" t="s">
        <v>1102</v>
      </c>
      <c r="C14" s="838"/>
      <c r="D14" s="838"/>
      <c r="E14" s="838"/>
      <c r="F14" s="839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9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46"/>
      <c r="AA14" s="846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1146</v>
      </c>
      <c r="AH14" s="28">
        <v>0</v>
      </c>
      <c r="AI14" s="25"/>
      <c r="AJ14" s="25"/>
      <c r="AK14" s="855"/>
      <c r="AL14" s="449">
        <f>AL13</f>
        <v>2</v>
      </c>
      <c r="AM14" s="51">
        <f>AM13</f>
        <v>2</v>
      </c>
      <c r="AN14" s="49">
        <v>6</v>
      </c>
      <c r="AO14" s="858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2">
      <c r="A15" s="24">
        <v>3</v>
      </c>
      <c r="B15" s="837" t="s">
        <v>1062</v>
      </c>
      <c r="C15" s="838"/>
      <c r="D15" s="838"/>
      <c r="E15" s="838"/>
      <c r="F15" s="839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9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46"/>
      <c r="AA15" s="846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1147</v>
      </c>
      <c r="AH15" s="28">
        <v>0</v>
      </c>
      <c r="AI15" s="25"/>
      <c r="AJ15" s="25"/>
      <c r="AK15" s="855"/>
      <c r="AL15" s="449">
        <f t="shared" ref="AL15:AL20" si="6">AL14</f>
        <v>2</v>
      </c>
      <c r="AM15" s="51">
        <f>AM13</f>
        <v>2</v>
      </c>
      <c r="AN15" s="49">
        <v>7</v>
      </c>
      <c r="AO15" s="858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7" t="s">
        <v>1063</v>
      </c>
      <c r="C16" s="838"/>
      <c r="D16" s="838"/>
      <c r="E16" s="838"/>
      <c r="F16" s="839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9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46"/>
      <c r="AA16" s="846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1148</v>
      </c>
      <c r="AH16" s="28">
        <v>0</v>
      </c>
      <c r="AI16" s="25"/>
      <c r="AJ16" s="25"/>
      <c r="AK16" s="855"/>
      <c r="AL16" s="449">
        <f t="shared" si="6"/>
        <v>2</v>
      </c>
      <c r="AM16" s="51">
        <f>AM13</f>
        <v>2</v>
      </c>
      <c r="AN16" s="49">
        <v>8</v>
      </c>
      <c r="AO16" s="858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2">
      <c r="A17" s="24">
        <v>5</v>
      </c>
      <c r="B17" s="837" t="s">
        <v>1103</v>
      </c>
      <c r="C17" s="838"/>
      <c r="D17" s="838"/>
      <c r="E17" s="838"/>
      <c r="F17" s="839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9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6"/>
      <c r="AA17" s="846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1149</v>
      </c>
      <c r="AH17" s="28">
        <v>0</v>
      </c>
      <c r="AI17" s="25"/>
      <c r="AJ17" s="25"/>
      <c r="AK17" s="855"/>
      <c r="AL17" s="449">
        <f t="shared" si="6"/>
        <v>2</v>
      </c>
      <c r="AM17" s="51">
        <f>AM13</f>
        <v>2</v>
      </c>
      <c r="AN17" s="49">
        <v>9</v>
      </c>
      <c r="AO17" s="858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2">
      <c r="A18" s="24">
        <v>6</v>
      </c>
      <c r="B18" s="837" t="s">
        <v>1064</v>
      </c>
      <c r="C18" s="838"/>
      <c r="D18" s="838"/>
      <c r="E18" s="838"/>
      <c r="F18" s="839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9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6"/>
      <c r="AA18" s="846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1150</v>
      </c>
      <c r="AH18" s="28">
        <v>0</v>
      </c>
      <c r="AI18" s="25"/>
      <c r="AJ18" s="25"/>
      <c r="AK18" s="855"/>
      <c r="AL18" s="449">
        <f t="shared" si="6"/>
        <v>2</v>
      </c>
      <c r="AM18" s="51">
        <f>AM14</f>
        <v>2</v>
      </c>
      <c r="AN18" s="53">
        <v>10</v>
      </c>
      <c r="AO18" s="858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2">
      <c r="A19" s="24">
        <v>7</v>
      </c>
      <c r="B19" s="837" t="s">
        <v>1065</v>
      </c>
      <c r="C19" s="838"/>
      <c r="D19" s="838"/>
      <c r="E19" s="838"/>
      <c r="F19" s="839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9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6"/>
      <c r="AA19" s="846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1151</v>
      </c>
      <c r="AH19" s="28">
        <v>0</v>
      </c>
      <c r="AI19" s="25"/>
      <c r="AJ19" s="25"/>
      <c r="AK19" s="855"/>
      <c r="AL19" s="449">
        <f t="shared" si="6"/>
        <v>2</v>
      </c>
      <c r="AM19" s="51">
        <f>AM15</f>
        <v>2</v>
      </c>
      <c r="AN19" s="53">
        <v>11</v>
      </c>
      <c r="AO19" s="858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7" t="s">
        <v>1104</v>
      </c>
      <c r="C20" s="838"/>
      <c r="D20" s="838"/>
      <c r="E20" s="838"/>
      <c r="F20" s="839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9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6"/>
      <c r="AA20" s="846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1152</v>
      </c>
      <c r="AH20" s="28">
        <v>0</v>
      </c>
      <c r="AI20" s="25"/>
      <c r="AJ20" s="25"/>
      <c r="AK20" s="855"/>
      <c r="AL20" s="449">
        <f t="shared" si="6"/>
        <v>2</v>
      </c>
      <c r="AM20" s="51">
        <f>AM16</f>
        <v>2</v>
      </c>
      <c r="AN20" s="53">
        <v>12</v>
      </c>
      <c r="AO20" s="859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2">
      <c r="A21" s="24">
        <v>9</v>
      </c>
      <c r="B21" s="837" t="s">
        <v>1105</v>
      </c>
      <c r="C21" s="838"/>
      <c r="D21" s="838"/>
      <c r="E21" s="838"/>
      <c r="F21" s="839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9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6"/>
      <c r="AA21" s="846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1153</v>
      </c>
      <c r="AH21" s="28">
        <v>0</v>
      </c>
      <c r="AI21" s="25"/>
      <c r="AJ21" s="25"/>
      <c r="AK21" s="855"/>
      <c r="AL21" s="449">
        <f>AL17</f>
        <v>2</v>
      </c>
      <c r="AM21" s="48">
        <v>3</v>
      </c>
      <c r="AN21" s="53">
        <v>2</v>
      </c>
      <c r="AO21" s="857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50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7"/>
      <c r="AA22" s="847"/>
      <c r="AB22" s="45" t="str">
        <f t="shared" si="5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1154</v>
      </c>
      <c r="AH22" s="28">
        <v>0</v>
      </c>
      <c r="AI22" s="25"/>
      <c r="AJ22" s="25"/>
      <c r="AK22" s="855"/>
      <c r="AL22" s="449">
        <f>AL17</f>
        <v>2</v>
      </c>
      <c r="AM22" s="51">
        <f>AM21</f>
        <v>3</v>
      </c>
      <c r="AN22" s="53">
        <v>3</v>
      </c>
      <c r="AO22" s="858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2">
      <c r="B23" s="834" t="s">
        <v>99</v>
      </c>
      <c r="C23" s="835"/>
      <c r="D23" s="835"/>
      <c r="E23" s="835"/>
      <c r="F23" s="836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8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45"/>
      <c r="AA23" s="845"/>
      <c r="AB23" s="45" t="str">
        <f t="shared" si="5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1267</v>
      </c>
      <c r="AH23" s="28">
        <v>0</v>
      </c>
      <c r="AI23" s="25"/>
      <c r="AJ23" s="25"/>
      <c r="AK23" s="855"/>
      <c r="AL23" s="449">
        <f>AL22</f>
        <v>2</v>
      </c>
      <c r="AM23" s="51">
        <f>AM21</f>
        <v>3</v>
      </c>
      <c r="AN23" s="53">
        <v>4</v>
      </c>
      <c r="AO23" s="858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9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2"/>
      <c r="AA24" s="852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1155</v>
      </c>
      <c r="AH24" s="28">
        <v>0</v>
      </c>
      <c r="AI24" s="25"/>
      <c r="AJ24" s="25"/>
      <c r="AK24" s="855"/>
      <c r="AL24" s="449">
        <f>AL23</f>
        <v>2</v>
      </c>
      <c r="AM24" s="51">
        <f>AM23</f>
        <v>3</v>
      </c>
      <c r="AN24" s="53">
        <v>5</v>
      </c>
      <c r="AO24" s="858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9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2"/>
      <c r="AA25" s="852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1156</v>
      </c>
      <c r="AH25" s="28">
        <v>0</v>
      </c>
      <c r="AI25" s="25"/>
      <c r="AJ25" s="25"/>
      <c r="AK25" s="855"/>
      <c r="AL25" s="449">
        <f>AL24</f>
        <v>2</v>
      </c>
      <c r="AM25" s="56">
        <f>AM24</f>
        <v>3</v>
      </c>
      <c r="AN25" s="53">
        <v>6</v>
      </c>
      <c r="AO25" s="859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9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2"/>
      <c r="AA26" s="852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1157</v>
      </c>
      <c r="AH26" s="28">
        <v>0</v>
      </c>
      <c r="AI26" s="25"/>
      <c r="AJ26" s="25"/>
      <c r="AK26" s="855"/>
      <c r="AL26" s="449">
        <f>AL25</f>
        <v>2</v>
      </c>
      <c r="AM26" s="51">
        <v>4</v>
      </c>
      <c r="AN26" s="49">
        <v>5</v>
      </c>
      <c r="AO26" s="857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9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2"/>
      <c r="AA27" s="852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1158</v>
      </c>
      <c r="AH27" s="28">
        <v>0</v>
      </c>
      <c r="AI27" s="25"/>
      <c r="AJ27" s="25"/>
      <c r="AK27" s="855"/>
      <c r="AL27" s="449">
        <f>AL26</f>
        <v>2</v>
      </c>
      <c r="AM27" s="56">
        <v>4</v>
      </c>
      <c r="AN27" s="49">
        <v>6</v>
      </c>
      <c r="AO27" s="859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9"/>
      <c r="U28" s="52" t="s">
        <v>64</v>
      </c>
      <c r="V28" s="442">
        <f>AS49</f>
        <v>0</v>
      </c>
      <c r="W28" s="442">
        <f>AU49</f>
        <v>0</v>
      </c>
      <c r="X28" s="442">
        <f t="shared" ref="X28:Y32" si="10">AW49</f>
        <v>0</v>
      </c>
      <c r="Y28" s="442">
        <f t="shared" si="10"/>
        <v>0</v>
      </c>
      <c r="Z28" s="852"/>
      <c r="AA28" s="852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1159</v>
      </c>
      <c r="AH28" s="28">
        <v>0</v>
      </c>
      <c r="AI28" s="25"/>
      <c r="AJ28" s="25"/>
      <c r="AK28" s="855"/>
      <c r="AL28" s="449">
        <f t="shared" ref="AL28:AL33" si="11">AL27</f>
        <v>2</v>
      </c>
      <c r="AM28" s="51">
        <v>5</v>
      </c>
      <c r="AN28" s="49">
        <v>7</v>
      </c>
      <c r="AO28" s="857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9"/>
      <c r="U29" s="52" t="s">
        <v>150</v>
      </c>
      <c r="V29" s="442">
        <f>AS50</f>
        <v>0</v>
      </c>
      <c r="W29" s="442">
        <f>AU50</f>
        <v>0</v>
      </c>
      <c r="X29" s="442">
        <f t="shared" si="10"/>
        <v>0</v>
      </c>
      <c r="Y29" s="442">
        <f t="shared" si="10"/>
        <v>0</v>
      </c>
      <c r="Z29" s="852"/>
      <c r="AA29" s="852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1160</v>
      </c>
      <c r="AH29" s="28">
        <v>0</v>
      </c>
      <c r="AI29" s="25"/>
      <c r="AJ29" s="25"/>
      <c r="AK29" s="855"/>
      <c r="AL29" s="449">
        <f t="shared" si="11"/>
        <v>2</v>
      </c>
      <c r="AM29" s="51">
        <v>5</v>
      </c>
      <c r="AN29" s="49">
        <v>8</v>
      </c>
      <c r="AO29" s="858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9"/>
      <c r="U30" s="52" t="s">
        <v>179</v>
      </c>
      <c r="V30" s="442">
        <f>AS51</f>
        <v>0</v>
      </c>
      <c r="W30" s="442">
        <f>AU51</f>
        <v>0</v>
      </c>
      <c r="X30" s="442">
        <f t="shared" si="10"/>
        <v>0</v>
      </c>
      <c r="Y30" s="442">
        <f t="shared" si="10"/>
        <v>0</v>
      </c>
      <c r="Z30" s="852"/>
      <c r="AA30" s="852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1161</v>
      </c>
      <c r="AH30" s="28">
        <v>0</v>
      </c>
      <c r="AI30" s="25"/>
      <c r="AJ30" s="25"/>
      <c r="AK30" s="855"/>
      <c r="AL30" s="449">
        <f t="shared" si="11"/>
        <v>2</v>
      </c>
      <c r="AM30" s="51">
        <v>5</v>
      </c>
      <c r="AN30" s="49">
        <v>9</v>
      </c>
      <c r="AO30" s="858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1" t="s">
        <v>101</v>
      </c>
      <c r="I31" s="841"/>
      <c r="J31" s="841"/>
      <c r="K31" s="841"/>
      <c r="L31" s="841"/>
      <c r="M31" s="841"/>
      <c r="N31" s="841"/>
      <c r="O31" s="841"/>
      <c r="P31" s="57"/>
      <c r="Q31" s="33"/>
      <c r="R31" s="43">
        <v>3</v>
      </c>
      <c r="S31" s="43">
        <v>10</v>
      </c>
      <c r="T31" s="849"/>
      <c r="U31" s="52" t="s">
        <v>180</v>
      </c>
      <c r="V31" s="442">
        <f>AS52</f>
        <v>0</v>
      </c>
      <c r="W31" s="442">
        <f>AU52</f>
        <v>0</v>
      </c>
      <c r="X31" s="442">
        <f t="shared" si="10"/>
        <v>0</v>
      </c>
      <c r="Y31" s="442">
        <f t="shared" si="10"/>
        <v>0</v>
      </c>
      <c r="Z31" s="852"/>
      <c r="AA31" s="852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1162</v>
      </c>
      <c r="AH31" s="28">
        <v>0</v>
      </c>
      <c r="AI31" s="25"/>
      <c r="AJ31" s="25"/>
      <c r="AK31" s="855"/>
      <c r="AL31" s="449">
        <f t="shared" si="11"/>
        <v>2</v>
      </c>
      <c r="AM31" s="51">
        <v>5</v>
      </c>
      <c r="AN31" s="49">
        <v>10</v>
      </c>
      <c r="AO31" s="858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1" t="s">
        <v>102</v>
      </c>
      <c r="I32" s="841"/>
      <c r="J32" s="841"/>
      <c r="K32" s="841"/>
      <c r="L32" s="841"/>
      <c r="M32" s="841"/>
      <c r="N32" s="841"/>
      <c r="O32" s="25"/>
      <c r="P32" s="25"/>
      <c r="Q32" s="33"/>
      <c r="R32" s="43">
        <v>3</v>
      </c>
      <c r="S32" s="43">
        <v>11</v>
      </c>
      <c r="T32" s="849"/>
      <c r="U32" s="52" t="s">
        <v>151</v>
      </c>
      <c r="V32" s="442">
        <f>AS53</f>
        <v>0</v>
      </c>
      <c r="W32" s="442">
        <f>AU53</f>
        <v>0</v>
      </c>
      <c r="X32" s="442">
        <f t="shared" si="10"/>
        <v>0</v>
      </c>
      <c r="Y32" s="442">
        <f t="shared" si="10"/>
        <v>0</v>
      </c>
      <c r="Z32" s="852"/>
      <c r="AA32" s="852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1163</v>
      </c>
      <c r="AH32" s="28">
        <v>0</v>
      </c>
      <c r="AI32" s="25"/>
      <c r="AJ32" s="25"/>
      <c r="AK32" s="855"/>
      <c r="AL32" s="449">
        <f t="shared" si="11"/>
        <v>2</v>
      </c>
      <c r="AM32" s="51">
        <v>5</v>
      </c>
      <c r="AN32" s="49">
        <v>11</v>
      </c>
      <c r="AO32" s="858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1" t="s">
        <v>103</v>
      </c>
      <c r="I33" s="841"/>
      <c r="J33" s="841"/>
      <c r="K33" s="841"/>
      <c r="L33" s="841"/>
      <c r="M33" s="841"/>
      <c r="N33" s="841"/>
      <c r="O33" s="25"/>
      <c r="P33" s="25"/>
      <c r="Q33" s="33"/>
      <c r="R33" s="43">
        <v>3</v>
      </c>
      <c r="S33" s="43">
        <v>12</v>
      </c>
      <c r="T33" s="850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3"/>
      <c r="AA33" s="853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1164</v>
      </c>
      <c r="AH33" s="28">
        <v>0</v>
      </c>
      <c r="AI33" s="25"/>
      <c r="AJ33" s="25"/>
      <c r="AK33" s="856"/>
      <c r="AL33" s="450">
        <f t="shared" si="11"/>
        <v>2</v>
      </c>
      <c r="AM33" s="56">
        <v>5</v>
      </c>
      <c r="AN33" s="49">
        <v>12</v>
      </c>
      <c r="AO33" s="859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1086</v>
      </c>
      <c r="L34" s="647" t="s">
        <v>1084</v>
      </c>
      <c r="M34" s="647" t="s">
        <v>1085</v>
      </c>
      <c r="N34" s="25"/>
      <c r="O34" s="25"/>
      <c r="P34" s="25"/>
      <c r="Q34" s="33"/>
      <c r="R34" s="43">
        <v>4</v>
      </c>
      <c r="S34" s="43">
        <v>2</v>
      </c>
      <c r="T34" s="848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5">
        <v>42065</v>
      </c>
      <c r="AA34" s="845">
        <v>42222</v>
      </c>
      <c r="AB34" s="45" t="s">
        <v>1109</v>
      </c>
      <c r="AC34" s="25"/>
      <c r="AD34" s="25"/>
      <c r="AE34" s="25"/>
      <c r="AF34" s="28">
        <v>28</v>
      </c>
      <c r="AG34" s="29" t="s">
        <v>1165</v>
      </c>
      <c r="AH34" s="28">
        <v>0</v>
      </c>
      <c r="AI34" s="25"/>
      <c r="AJ34" s="25"/>
      <c r="AK34" s="854">
        <v>2016</v>
      </c>
      <c r="AL34" s="448">
        <v>3</v>
      </c>
      <c r="AM34" s="48">
        <v>2</v>
      </c>
      <c r="AN34" s="49">
        <v>5</v>
      </c>
      <c r="AO34" s="857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2">AS34+AT34</f>
        <v>0</v>
      </c>
      <c r="AX34" s="439">
        <f t="shared" ref="AX34:AX62" si="13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999.06196269178849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9"/>
      <c r="U35" s="44" t="s">
        <v>123</v>
      </c>
      <c r="V35" s="441">
        <f t="shared" ref="V35:W38" si="14">AQ64</f>
        <v>0</v>
      </c>
      <c r="W35" s="441">
        <f t="shared" si="14"/>
        <v>0</v>
      </c>
      <c r="X35" s="441">
        <f t="shared" ref="X35:Y38" si="15">AW64</f>
        <v>0</v>
      </c>
      <c r="Y35" s="441">
        <f t="shared" si="15"/>
        <v>0</v>
      </c>
      <c r="Z35" s="852"/>
      <c r="AA35" s="852"/>
      <c r="AB35" s="45" t="str">
        <f t="shared" ref="AB35:AB98" si="16">AB34</f>
        <v>Resolução ANEEL Nº 2.289 de 22 de Agosto de 2017</v>
      </c>
      <c r="AC35" s="25"/>
      <c r="AD35" s="25"/>
      <c r="AE35" s="25"/>
      <c r="AF35" s="28">
        <v>29</v>
      </c>
      <c r="AG35" s="29" t="s">
        <v>1166</v>
      </c>
      <c r="AH35" s="28">
        <v>0</v>
      </c>
      <c r="AI35" s="25"/>
      <c r="AJ35" s="25"/>
      <c r="AK35" s="855"/>
      <c r="AL35" s="449">
        <f t="shared" ref="AL35:AM41" si="17">AL34</f>
        <v>3</v>
      </c>
      <c r="AM35" s="51">
        <f t="shared" si="17"/>
        <v>2</v>
      </c>
      <c r="AN35" s="49">
        <v>6</v>
      </c>
      <c r="AO35" s="858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2"/>
        <v>0</v>
      </c>
      <c r="AX35" s="439">
        <f t="shared" si="13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2552.7163986239998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9"/>
      <c r="U36" s="44" t="s">
        <v>122</v>
      </c>
      <c r="V36" s="441">
        <f t="shared" si="14"/>
        <v>0</v>
      </c>
      <c r="W36" s="441">
        <f t="shared" si="14"/>
        <v>0</v>
      </c>
      <c r="X36" s="441">
        <f t="shared" si="15"/>
        <v>0</v>
      </c>
      <c r="Y36" s="441">
        <f t="shared" si="15"/>
        <v>0</v>
      </c>
      <c r="Z36" s="852"/>
      <c r="AA36" s="852"/>
      <c r="AB36" s="45" t="str">
        <f t="shared" si="16"/>
        <v>Resolução ANEEL Nº 2.289 de 22 de Agosto de 2017</v>
      </c>
      <c r="AC36" s="25"/>
      <c r="AD36" s="25"/>
      <c r="AE36" s="25"/>
      <c r="AF36" s="28">
        <v>30</v>
      </c>
      <c r="AG36" s="29" t="s">
        <v>1167</v>
      </c>
      <c r="AH36" s="28">
        <v>0</v>
      </c>
      <c r="AI36" s="25"/>
      <c r="AJ36" s="25"/>
      <c r="AK36" s="855"/>
      <c r="AL36" s="449">
        <f t="shared" si="17"/>
        <v>3</v>
      </c>
      <c r="AM36" s="51">
        <f>AM34</f>
        <v>2</v>
      </c>
      <c r="AN36" s="49">
        <v>7</v>
      </c>
      <c r="AO36" s="858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2"/>
        <v>0</v>
      </c>
      <c r="AX36" s="439">
        <f t="shared" si="13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9"/>
      <c r="U37" s="44" t="s">
        <v>121</v>
      </c>
      <c r="V37" s="441">
        <f t="shared" si="14"/>
        <v>0</v>
      </c>
      <c r="W37" s="441">
        <f t="shared" si="14"/>
        <v>0</v>
      </c>
      <c r="X37" s="441">
        <f t="shared" si="15"/>
        <v>0</v>
      </c>
      <c r="Y37" s="441">
        <f t="shared" si="15"/>
        <v>0</v>
      </c>
      <c r="Z37" s="852"/>
      <c r="AA37" s="852"/>
      <c r="AB37" s="45" t="str">
        <f t="shared" si="16"/>
        <v>Resolução ANEEL Nº 2.289 de 22 de Agosto de 2017</v>
      </c>
      <c r="AC37" s="25"/>
      <c r="AD37" s="25"/>
      <c r="AE37" s="25"/>
      <c r="AF37" s="28">
        <v>31</v>
      </c>
      <c r="AG37" s="29" t="s">
        <v>1168</v>
      </c>
      <c r="AH37" s="28">
        <v>0</v>
      </c>
      <c r="AI37" s="25"/>
      <c r="AJ37" s="25"/>
      <c r="AK37" s="855"/>
      <c r="AL37" s="449">
        <f t="shared" si="17"/>
        <v>3</v>
      </c>
      <c r="AM37" s="51">
        <f>AM34</f>
        <v>2</v>
      </c>
      <c r="AN37" s="49">
        <v>8</v>
      </c>
      <c r="AO37" s="858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2"/>
        <v>0</v>
      </c>
      <c r="AX37" s="439">
        <f t="shared" si="13"/>
        <v>0</v>
      </c>
    </row>
    <row r="38" spans="1:50" x14ac:dyDescent="0.2">
      <c r="B38" s="834" t="s">
        <v>152</v>
      </c>
      <c r="C38" s="835"/>
      <c r="D38" s="835"/>
      <c r="E38" s="835"/>
      <c r="F38" s="836"/>
      <c r="G38" s="25"/>
      <c r="H38" s="851" t="s">
        <v>718</v>
      </c>
      <c r="I38" s="851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9"/>
      <c r="U38" s="44" t="s">
        <v>63</v>
      </c>
      <c r="V38" s="441">
        <f t="shared" si="14"/>
        <v>0</v>
      </c>
      <c r="W38" s="441">
        <f t="shared" si="14"/>
        <v>0</v>
      </c>
      <c r="X38" s="441">
        <f t="shared" si="15"/>
        <v>0</v>
      </c>
      <c r="Y38" s="441">
        <f t="shared" si="15"/>
        <v>0</v>
      </c>
      <c r="Z38" s="852"/>
      <c r="AA38" s="852"/>
      <c r="AB38" s="45" t="str">
        <f t="shared" si="16"/>
        <v>Resolução ANEEL Nº 2.289 de 22 de Agosto de 2017</v>
      </c>
      <c r="AC38" s="25"/>
      <c r="AD38" s="25"/>
      <c r="AE38" s="25"/>
      <c r="AF38" s="28">
        <v>32</v>
      </c>
      <c r="AG38" s="29" t="s">
        <v>1268</v>
      </c>
      <c r="AH38" s="28">
        <v>0</v>
      </c>
      <c r="AI38" s="25"/>
      <c r="AJ38" s="25"/>
      <c r="AK38" s="855"/>
      <c r="AL38" s="449">
        <f t="shared" si="17"/>
        <v>3</v>
      </c>
      <c r="AM38" s="51">
        <f>AM34</f>
        <v>2</v>
      </c>
      <c r="AN38" s="49">
        <v>9</v>
      </c>
      <c r="AO38" s="858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2"/>
        <v>0</v>
      </c>
      <c r="AX38" s="439">
        <f t="shared" si="13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9"/>
      <c r="U39" s="52" t="s">
        <v>64</v>
      </c>
      <c r="V39" s="442">
        <f>AS70</f>
        <v>0</v>
      </c>
      <c r="W39" s="442">
        <f>AU70</f>
        <v>0</v>
      </c>
      <c r="X39" s="442">
        <f t="shared" ref="X39:Y43" si="18">AW70</f>
        <v>0</v>
      </c>
      <c r="Y39" s="442">
        <f t="shared" si="18"/>
        <v>0</v>
      </c>
      <c r="Z39" s="852"/>
      <c r="AA39" s="852"/>
      <c r="AB39" s="45" t="str">
        <f t="shared" si="16"/>
        <v>Resolução ANEEL Nº 2.289 de 22 de Agosto de 2017</v>
      </c>
      <c r="AC39" s="25"/>
      <c r="AD39" s="25"/>
      <c r="AE39" s="25"/>
      <c r="AF39" s="28">
        <v>33</v>
      </c>
      <c r="AG39" s="29" t="s">
        <v>1169</v>
      </c>
      <c r="AH39" s="28">
        <v>0</v>
      </c>
      <c r="AI39" s="25"/>
      <c r="AJ39" s="25"/>
      <c r="AK39" s="855"/>
      <c r="AL39" s="449">
        <f t="shared" si="17"/>
        <v>3</v>
      </c>
      <c r="AM39" s="51">
        <f>AM35</f>
        <v>2</v>
      </c>
      <c r="AN39" s="53">
        <v>10</v>
      </c>
      <c r="AO39" s="858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2"/>
        <v>0</v>
      </c>
      <c r="AX39" s="439">
        <f t="shared" si="13"/>
        <v>0</v>
      </c>
    </row>
    <row r="40" spans="1:50" x14ac:dyDescent="0.2">
      <c r="B40" s="837" t="s">
        <v>153</v>
      </c>
      <c r="C40" s="838"/>
      <c r="D40" s="838"/>
      <c r="E40" s="838"/>
      <c r="F40" s="83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9"/>
      <c r="U40" s="52" t="s">
        <v>150</v>
      </c>
      <c r="V40" s="442">
        <f>AS71</f>
        <v>0</v>
      </c>
      <c r="W40" s="442">
        <f>AU71</f>
        <v>0</v>
      </c>
      <c r="X40" s="442">
        <f t="shared" si="18"/>
        <v>0</v>
      </c>
      <c r="Y40" s="442">
        <f t="shared" si="18"/>
        <v>0</v>
      </c>
      <c r="Z40" s="852"/>
      <c r="AA40" s="852"/>
      <c r="AB40" s="45" t="str">
        <f t="shared" si="16"/>
        <v>Resolução ANEEL Nº 2.289 de 22 de Agosto de 2017</v>
      </c>
      <c r="AC40" s="25"/>
      <c r="AD40" s="25"/>
      <c r="AE40" s="25"/>
      <c r="AF40" s="28">
        <v>34</v>
      </c>
      <c r="AG40" s="29" t="s">
        <v>1170</v>
      </c>
      <c r="AH40" s="28">
        <v>0</v>
      </c>
      <c r="AI40" s="25"/>
      <c r="AJ40" s="25"/>
      <c r="AK40" s="855"/>
      <c r="AL40" s="449">
        <f t="shared" si="17"/>
        <v>3</v>
      </c>
      <c r="AM40" s="51">
        <f>AM36</f>
        <v>2</v>
      </c>
      <c r="AN40" s="53">
        <v>11</v>
      </c>
      <c r="AO40" s="858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2"/>
        <v>0</v>
      </c>
      <c r="AX40" s="439">
        <f t="shared" si="13"/>
        <v>0</v>
      </c>
    </row>
    <row r="41" spans="1:50" x14ac:dyDescent="0.2">
      <c r="B41" s="837" t="s">
        <v>167</v>
      </c>
      <c r="C41" s="838"/>
      <c r="D41" s="838"/>
      <c r="E41" s="838"/>
      <c r="F41" s="83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9"/>
      <c r="U41" s="52" t="s">
        <v>179</v>
      </c>
      <c r="V41" s="442">
        <f>AS72</f>
        <v>0</v>
      </c>
      <c r="W41" s="442">
        <f>AU72</f>
        <v>0</v>
      </c>
      <c r="X41" s="442">
        <f t="shared" si="18"/>
        <v>0</v>
      </c>
      <c r="Y41" s="442">
        <f t="shared" si="18"/>
        <v>0</v>
      </c>
      <c r="Z41" s="852"/>
      <c r="AA41" s="852"/>
      <c r="AB41" s="45" t="str">
        <f t="shared" si="16"/>
        <v>Resolução ANEEL Nº 2.289 de 22 de Agosto de 2017</v>
      </c>
      <c r="AC41" s="25"/>
      <c r="AD41" s="25"/>
      <c r="AE41" s="25"/>
      <c r="AF41" s="28">
        <v>35</v>
      </c>
      <c r="AG41" s="29" t="s">
        <v>1171</v>
      </c>
      <c r="AH41" s="28">
        <v>0</v>
      </c>
      <c r="AI41" s="25"/>
      <c r="AJ41" s="25"/>
      <c r="AK41" s="855"/>
      <c r="AL41" s="449">
        <f t="shared" si="17"/>
        <v>3</v>
      </c>
      <c r="AM41" s="51">
        <f>AM37</f>
        <v>2</v>
      </c>
      <c r="AN41" s="53">
        <v>12</v>
      </c>
      <c r="AO41" s="859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2"/>
        <v>0</v>
      </c>
      <c r="AX41" s="439">
        <f t="shared" si="13"/>
        <v>0</v>
      </c>
    </row>
    <row r="42" spans="1:50" x14ac:dyDescent="0.2">
      <c r="B42" s="837" t="s">
        <v>168</v>
      </c>
      <c r="C42" s="838"/>
      <c r="D42" s="838"/>
      <c r="E42" s="838"/>
      <c r="F42" s="83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9"/>
      <c r="U42" s="52" t="s">
        <v>180</v>
      </c>
      <c r="V42" s="442">
        <f>AS73</f>
        <v>0</v>
      </c>
      <c r="W42" s="442">
        <f>AU73</f>
        <v>0</v>
      </c>
      <c r="X42" s="442">
        <f t="shared" si="18"/>
        <v>0</v>
      </c>
      <c r="Y42" s="442">
        <f t="shared" si="18"/>
        <v>0</v>
      </c>
      <c r="Z42" s="852"/>
      <c r="AA42" s="852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1172</v>
      </c>
      <c r="AH42" s="28">
        <v>0</v>
      </c>
      <c r="AI42" s="25"/>
      <c r="AJ42" s="25"/>
      <c r="AK42" s="855"/>
      <c r="AL42" s="449">
        <f>AL38</f>
        <v>3</v>
      </c>
      <c r="AM42" s="48">
        <v>3</v>
      </c>
      <c r="AN42" s="53">
        <v>2</v>
      </c>
      <c r="AO42" s="857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3"/>
        <v>0</v>
      </c>
    </row>
    <row r="43" spans="1:50" x14ac:dyDescent="0.2">
      <c r="B43" s="837" t="s">
        <v>166</v>
      </c>
      <c r="C43" s="838"/>
      <c r="D43" s="838"/>
      <c r="E43" s="838"/>
      <c r="F43" s="83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9"/>
      <c r="U43" s="52" t="s">
        <v>151</v>
      </c>
      <c r="V43" s="442">
        <f>AS74</f>
        <v>0</v>
      </c>
      <c r="W43" s="442">
        <f>AU74</f>
        <v>0</v>
      </c>
      <c r="X43" s="442">
        <f t="shared" si="18"/>
        <v>0</v>
      </c>
      <c r="Y43" s="442">
        <f t="shared" si="18"/>
        <v>0</v>
      </c>
      <c r="Z43" s="852"/>
      <c r="AA43" s="852"/>
      <c r="AB43" s="45" t="str">
        <f t="shared" si="16"/>
        <v>Resolução ANEEL Nº 2.289 de 22 de Agosto de 2017</v>
      </c>
      <c r="AC43" s="25"/>
      <c r="AD43" s="25"/>
      <c r="AE43" s="25"/>
      <c r="AF43" s="28">
        <v>37</v>
      </c>
      <c r="AG43" s="29" t="s">
        <v>1173</v>
      </c>
      <c r="AH43" s="28">
        <v>0</v>
      </c>
      <c r="AI43" s="25"/>
      <c r="AJ43" s="25"/>
      <c r="AK43" s="855"/>
      <c r="AL43" s="449">
        <f>AL38</f>
        <v>3</v>
      </c>
      <c r="AM43" s="51">
        <f>AM42</f>
        <v>3</v>
      </c>
      <c r="AN43" s="53">
        <v>3</v>
      </c>
      <c r="AO43" s="858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2"/>
        <v>0</v>
      </c>
      <c r="AX43" s="439">
        <f t="shared" si="13"/>
        <v>0</v>
      </c>
    </row>
    <row r="44" spans="1:50" x14ac:dyDescent="0.2">
      <c r="B44" s="837" t="s">
        <v>161</v>
      </c>
      <c r="C44" s="838"/>
      <c r="D44" s="838"/>
      <c r="E44" s="838"/>
      <c r="F44" s="839"/>
      <c r="G44" s="25"/>
      <c r="H44" s="25" t="s">
        <v>1090</v>
      </c>
      <c r="I44" s="25" t="s">
        <v>1091</v>
      </c>
      <c r="J44" s="25" t="s">
        <v>1092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0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3"/>
      <c r="AA44" s="853"/>
      <c r="AB44" s="45" t="str">
        <f t="shared" si="16"/>
        <v>Resolução ANEEL Nº 2.289 de 22 de Agosto de 2017</v>
      </c>
      <c r="AC44" s="25"/>
      <c r="AD44" s="25"/>
      <c r="AE44" s="25"/>
      <c r="AF44" s="28">
        <v>38</v>
      </c>
      <c r="AG44" s="29" t="s">
        <v>1174</v>
      </c>
      <c r="AH44" s="28">
        <v>0</v>
      </c>
      <c r="AI44" s="25"/>
      <c r="AJ44" s="25"/>
      <c r="AK44" s="855"/>
      <c r="AL44" s="449">
        <f t="shared" ref="AL44:AM54" si="19">AL43</f>
        <v>3</v>
      </c>
      <c r="AM44" s="51">
        <f>AM42</f>
        <v>3</v>
      </c>
      <c r="AN44" s="53">
        <v>4</v>
      </c>
      <c r="AO44" s="858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2"/>
        <v>0</v>
      </c>
      <c r="AX44" s="439">
        <f t="shared" si="13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1093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8">
        <v>2018</v>
      </c>
      <c r="U45" s="44" t="s">
        <v>162</v>
      </c>
      <c r="V45" s="441">
        <f t="shared" ref="V45:W49" si="20">AQ84</f>
        <v>0</v>
      </c>
      <c r="W45" s="441">
        <f t="shared" si="20"/>
        <v>0</v>
      </c>
      <c r="X45" s="441">
        <f t="shared" ref="X45:Y49" si="21">AW84</f>
        <v>0</v>
      </c>
      <c r="Y45" s="441">
        <f t="shared" si="21"/>
        <v>0</v>
      </c>
      <c r="Z45" s="845"/>
      <c r="AA45" s="845"/>
      <c r="AB45" s="45" t="s">
        <v>1110</v>
      </c>
      <c r="AC45" s="25"/>
      <c r="AD45" s="25"/>
      <c r="AE45" s="25"/>
      <c r="AF45" s="28">
        <v>39</v>
      </c>
      <c r="AG45" s="29" t="s">
        <v>1175</v>
      </c>
      <c r="AH45" s="28">
        <v>0</v>
      </c>
      <c r="AI45" s="25"/>
      <c r="AJ45" s="25"/>
      <c r="AK45" s="855"/>
      <c r="AL45" s="449">
        <f t="shared" si="19"/>
        <v>3</v>
      </c>
      <c r="AM45" s="51">
        <f t="shared" si="19"/>
        <v>3</v>
      </c>
      <c r="AN45" s="53">
        <v>5</v>
      </c>
      <c r="AO45" s="858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2"/>
        <v>0</v>
      </c>
      <c r="AX45" s="439">
        <f t="shared" si="13"/>
        <v>0</v>
      </c>
    </row>
    <row r="46" spans="1:50" x14ac:dyDescent="0.2">
      <c r="B46" s="834" t="s">
        <v>905</v>
      </c>
      <c r="C46" s="835"/>
      <c r="D46" s="835"/>
      <c r="E46" s="835"/>
      <c r="F46" s="836"/>
      <c r="G46" s="25"/>
      <c r="H46" s="25" t="s">
        <v>1094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9"/>
      <c r="U46" s="44" t="s">
        <v>123</v>
      </c>
      <c r="V46" s="441">
        <f t="shared" si="20"/>
        <v>0</v>
      </c>
      <c r="W46" s="441">
        <f t="shared" si="20"/>
        <v>0</v>
      </c>
      <c r="X46" s="441">
        <f t="shared" si="21"/>
        <v>0</v>
      </c>
      <c r="Y46" s="441">
        <f t="shared" si="21"/>
        <v>0</v>
      </c>
      <c r="Z46" s="852"/>
      <c r="AA46" s="852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1176</v>
      </c>
      <c r="AH46" s="28">
        <v>0</v>
      </c>
      <c r="AI46" s="25"/>
      <c r="AJ46" s="25"/>
      <c r="AK46" s="855"/>
      <c r="AL46" s="449">
        <f t="shared" si="19"/>
        <v>3</v>
      </c>
      <c r="AM46" s="56">
        <f t="shared" si="19"/>
        <v>3</v>
      </c>
      <c r="AN46" s="53">
        <v>6</v>
      </c>
      <c r="AO46" s="859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2"/>
        <v>0</v>
      </c>
      <c r="AX46" s="439">
        <f t="shared" si="13"/>
        <v>0</v>
      </c>
    </row>
    <row r="47" spans="1:50" x14ac:dyDescent="0.2">
      <c r="A47" s="24">
        <v>1</v>
      </c>
      <c r="B47" s="837" t="s">
        <v>906</v>
      </c>
      <c r="C47" s="838"/>
      <c r="D47" s="838"/>
      <c r="E47" s="838"/>
      <c r="F47" s="839"/>
      <c r="G47" s="25"/>
      <c r="H47" s="25" t="s">
        <v>1095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9"/>
      <c r="U47" s="44" t="s">
        <v>122</v>
      </c>
      <c r="V47" s="441">
        <f t="shared" si="20"/>
        <v>0</v>
      </c>
      <c r="W47" s="441">
        <f t="shared" si="20"/>
        <v>0</v>
      </c>
      <c r="X47" s="441">
        <f t="shared" si="21"/>
        <v>0</v>
      </c>
      <c r="Y47" s="441">
        <f t="shared" si="21"/>
        <v>0</v>
      </c>
      <c r="Z47" s="852"/>
      <c r="AA47" s="852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1177</v>
      </c>
      <c r="AH47" s="28">
        <v>0</v>
      </c>
      <c r="AI47" s="25"/>
      <c r="AJ47" s="25"/>
      <c r="AK47" s="855"/>
      <c r="AL47" s="449">
        <f t="shared" si="19"/>
        <v>3</v>
      </c>
      <c r="AM47" s="51">
        <v>4</v>
      </c>
      <c r="AN47" s="49">
        <v>5</v>
      </c>
      <c r="AO47" s="857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2"/>
        <v>0</v>
      </c>
      <c r="AX47" s="439">
        <f t="shared" si="13"/>
        <v>0</v>
      </c>
    </row>
    <row r="48" spans="1:50" x14ac:dyDescent="0.2">
      <c r="A48" s="24">
        <v>2</v>
      </c>
      <c r="B48" s="837" t="s">
        <v>1113</v>
      </c>
      <c r="C48" s="838"/>
      <c r="D48" s="838"/>
      <c r="E48" s="838"/>
      <c r="F48" s="839"/>
      <c r="G48" s="25"/>
      <c r="H48" s="25" t="s">
        <v>1096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9"/>
      <c r="U48" s="44" t="s">
        <v>121</v>
      </c>
      <c r="V48" s="441">
        <f t="shared" si="20"/>
        <v>0</v>
      </c>
      <c r="W48" s="441">
        <f t="shared" si="20"/>
        <v>0</v>
      </c>
      <c r="X48" s="441">
        <f t="shared" si="21"/>
        <v>0</v>
      </c>
      <c r="Y48" s="441">
        <f t="shared" si="21"/>
        <v>0</v>
      </c>
      <c r="Z48" s="852"/>
      <c r="AA48" s="852"/>
      <c r="AB48" s="45" t="str">
        <f t="shared" si="16"/>
        <v>Resolução ANEEL Nº 2.438 de 21 de Agosto de 2018</v>
      </c>
      <c r="AC48" s="25"/>
      <c r="AD48" s="25"/>
      <c r="AE48" s="25"/>
      <c r="AF48" s="28">
        <v>42</v>
      </c>
      <c r="AG48" s="29" t="s">
        <v>1178</v>
      </c>
      <c r="AH48" s="28">
        <v>0</v>
      </c>
      <c r="AI48" s="25"/>
      <c r="AJ48" s="25"/>
      <c r="AK48" s="855"/>
      <c r="AL48" s="449">
        <f t="shared" si="19"/>
        <v>3</v>
      </c>
      <c r="AM48" s="56">
        <v>4</v>
      </c>
      <c r="AN48" s="49">
        <v>6</v>
      </c>
      <c r="AO48" s="859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2"/>
        <v>0</v>
      </c>
      <c r="AX48" s="439">
        <f t="shared" si="13"/>
        <v>0</v>
      </c>
    </row>
    <row r="49" spans="1:50" x14ac:dyDescent="0.2">
      <c r="A49" s="24">
        <v>3</v>
      </c>
      <c r="B49" s="837" t="s">
        <v>1114</v>
      </c>
      <c r="C49" s="838"/>
      <c r="D49" s="838"/>
      <c r="E49" s="838"/>
      <c r="F49" s="839"/>
      <c r="G49" s="25"/>
      <c r="H49" s="25" t="s">
        <v>1097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9"/>
      <c r="U49" s="44" t="s">
        <v>63</v>
      </c>
      <c r="V49" s="441">
        <f t="shared" si="20"/>
        <v>68.16</v>
      </c>
      <c r="W49" s="441">
        <f t="shared" si="20"/>
        <v>22.83</v>
      </c>
      <c r="X49" s="441">
        <f t="shared" si="21"/>
        <v>484.13</v>
      </c>
      <c r="Y49" s="441">
        <f t="shared" si="21"/>
        <v>319.63</v>
      </c>
      <c r="Z49" s="852"/>
      <c r="AA49" s="852"/>
      <c r="AB49" s="45" t="str">
        <f t="shared" si="16"/>
        <v>Resolução ANEEL Nº 2.438 de 21 de Agosto de 2018</v>
      </c>
      <c r="AC49" s="25"/>
      <c r="AD49" s="25"/>
      <c r="AE49" s="25"/>
      <c r="AF49" s="28">
        <v>43</v>
      </c>
      <c r="AG49" s="29" t="s">
        <v>1179</v>
      </c>
      <c r="AH49" s="28">
        <v>0</v>
      </c>
      <c r="AI49" s="25"/>
      <c r="AJ49" s="25"/>
      <c r="AK49" s="855"/>
      <c r="AL49" s="449">
        <f t="shared" si="19"/>
        <v>3</v>
      </c>
      <c r="AM49" s="51">
        <v>5</v>
      </c>
      <c r="AN49" s="49">
        <v>7</v>
      </c>
      <c r="AO49" s="857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2"/>
        <v>0</v>
      </c>
      <c r="AX49" s="439">
        <f t="shared" si="13"/>
        <v>0</v>
      </c>
    </row>
    <row r="50" spans="1:50" x14ac:dyDescent="0.2">
      <c r="B50"/>
      <c r="C50"/>
      <c r="D50"/>
      <c r="E50"/>
      <c r="F50"/>
      <c r="G50" s="25"/>
      <c r="H50" s="25" t="s">
        <v>1099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9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2">AW91</f>
        <v>1402.7</v>
      </c>
      <c r="Y50" s="442">
        <f t="shared" si="22"/>
        <v>528.94000000000005</v>
      </c>
      <c r="Z50" s="852"/>
      <c r="AA50" s="852"/>
      <c r="AB50" s="45" t="str">
        <f t="shared" si="16"/>
        <v>Resolução ANEEL Nº 2.438 de 21 de Agosto de 2018</v>
      </c>
      <c r="AC50" s="25"/>
      <c r="AD50" s="25"/>
      <c r="AE50" s="25"/>
      <c r="AF50" s="28">
        <v>44</v>
      </c>
      <c r="AG50" s="29" t="s">
        <v>1180</v>
      </c>
      <c r="AH50" s="28">
        <v>0</v>
      </c>
      <c r="AI50" s="25"/>
      <c r="AJ50" s="25"/>
      <c r="AK50" s="855"/>
      <c r="AL50" s="449">
        <f t="shared" si="19"/>
        <v>3</v>
      </c>
      <c r="AM50" s="51">
        <v>5</v>
      </c>
      <c r="AN50" s="49">
        <v>8</v>
      </c>
      <c r="AO50" s="858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2"/>
        <v>0</v>
      </c>
      <c r="AX50" s="439">
        <f t="shared" si="13"/>
        <v>0</v>
      </c>
    </row>
    <row r="51" spans="1:50" x14ac:dyDescent="0.2">
      <c r="B51" s="874" t="s">
        <v>880</v>
      </c>
      <c r="C51" s="874"/>
      <c r="D51" s="874"/>
      <c r="E51" s="874"/>
      <c r="F51" s="65">
        <f>765/12</f>
        <v>63.75</v>
      </c>
      <c r="G51" s="25"/>
      <c r="H51" s="25" t="s">
        <v>1100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9"/>
      <c r="U51" s="52" t="s">
        <v>150</v>
      </c>
      <c r="V51" s="442">
        <f>AS92</f>
        <v>0</v>
      </c>
      <c r="W51" s="442">
        <f>AU92</f>
        <v>0</v>
      </c>
      <c r="X51" s="442">
        <f t="shared" si="22"/>
        <v>0</v>
      </c>
      <c r="Y51" s="442">
        <f t="shared" si="22"/>
        <v>0</v>
      </c>
      <c r="Z51" s="852"/>
      <c r="AA51" s="852"/>
      <c r="AB51" s="45" t="str">
        <f t="shared" si="16"/>
        <v>Resolução ANEEL Nº 2.438 de 21 de Agosto de 2018</v>
      </c>
      <c r="AC51" s="25"/>
      <c r="AD51" s="25"/>
      <c r="AE51" s="25"/>
      <c r="AF51" s="28">
        <v>45</v>
      </c>
      <c r="AG51" s="29" t="s">
        <v>1181</v>
      </c>
      <c r="AH51" s="28">
        <v>0</v>
      </c>
      <c r="AI51" s="25"/>
      <c r="AJ51" s="25"/>
      <c r="AK51" s="855"/>
      <c r="AL51" s="449">
        <f t="shared" si="19"/>
        <v>3</v>
      </c>
      <c r="AM51" s="51">
        <v>5</v>
      </c>
      <c r="AN51" s="49">
        <v>9</v>
      </c>
      <c r="AO51" s="858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2"/>
        <v>0</v>
      </c>
      <c r="AX51" s="439">
        <f t="shared" si="13"/>
        <v>0</v>
      </c>
    </row>
    <row r="52" spans="1:50" x14ac:dyDescent="0.2">
      <c r="B52" s="874" t="s">
        <v>881</v>
      </c>
      <c r="C52" s="874"/>
      <c r="D52" s="874"/>
      <c r="E52" s="874"/>
      <c r="F52" s="65">
        <f>(4686+3309)/12</f>
        <v>666.25</v>
      </c>
      <c r="G52" s="25"/>
      <c r="H52" s="25" t="s">
        <v>1098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9"/>
      <c r="U52" s="52" t="s">
        <v>179</v>
      </c>
      <c r="V52" s="442">
        <f>AS93</f>
        <v>0</v>
      </c>
      <c r="W52" s="442">
        <f>AU93</f>
        <v>0</v>
      </c>
      <c r="X52" s="442">
        <f t="shared" si="22"/>
        <v>0</v>
      </c>
      <c r="Y52" s="442">
        <f t="shared" si="22"/>
        <v>0</v>
      </c>
      <c r="Z52" s="852"/>
      <c r="AA52" s="852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1182</v>
      </c>
      <c r="AH52" s="28">
        <v>0</v>
      </c>
      <c r="AI52" s="25"/>
      <c r="AJ52" s="25"/>
      <c r="AK52" s="855"/>
      <c r="AL52" s="449">
        <f>AL51</f>
        <v>3</v>
      </c>
      <c r="AM52" s="51">
        <v>5</v>
      </c>
      <c r="AN52" s="49">
        <v>10</v>
      </c>
      <c r="AO52" s="858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2"/>
        <v>0</v>
      </c>
      <c r="AX52" s="439">
        <f t="shared" si="13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1101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9"/>
      <c r="U53" s="52" t="s">
        <v>180</v>
      </c>
      <c r="V53" s="442">
        <f>AS94</f>
        <v>0</v>
      </c>
      <c r="W53" s="442">
        <f>AU94</f>
        <v>0</v>
      </c>
      <c r="X53" s="442">
        <f t="shared" si="22"/>
        <v>0</v>
      </c>
      <c r="Y53" s="442">
        <f t="shared" si="22"/>
        <v>0</v>
      </c>
      <c r="Z53" s="852"/>
      <c r="AA53" s="852"/>
      <c r="AB53" s="45" t="str">
        <f t="shared" si="16"/>
        <v>Resolução ANEEL Nº 2.438 de 21 de Agosto de 2018</v>
      </c>
      <c r="AC53" s="25"/>
      <c r="AD53" s="25"/>
      <c r="AE53" s="25"/>
      <c r="AF53" s="28">
        <v>47</v>
      </c>
      <c r="AG53" s="29" t="s">
        <v>1183</v>
      </c>
      <c r="AH53" s="28">
        <v>0</v>
      </c>
      <c r="AI53" s="25"/>
      <c r="AJ53" s="25"/>
      <c r="AK53" s="855"/>
      <c r="AL53" s="449">
        <f t="shared" si="19"/>
        <v>3</v>
      </c>
      <c r="AM53" s="51">
        <v>5</v>
      </c>
      <c r="AN53" s="49">
        <v>11</v>
      </c>
      <c r="AO53" s="858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2"/>
        <v>0</v>
      </c>
      <c r="AX53" s="439">
        <f t="shared" si="13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9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2"/>
        <v>1431.77</v>
      </c>
      <c r="Y54" s="442">
        <f t="shared" si="22"/>
        <v>534.76</v>
      </c>
      <c r="Z54" s="852"/>
      <c r="AA54" s="852"/>
      <c r="AB54" s="45" t="str">
        <f t="shared" si="16"/>
        <v>Resolução ANEEL Nº 2.438 de 21 de Agosto de 2018</v>
      </c>
      <c r="AC54" s="25"/>
      <c r="AD54" s="25"/>
      <c r="AE54" s="25"/>
      <c r="AF54" s="28">
        <v>48</v>
      </c>
      <c r="AG54" s="29" t="s">
        <v>1269</v>
      </c>
      <c r="AH54" s="28">
        <v>0</v>
      </c>
      <c r="AI54" s="25"/>
      <c r="AJ54" s="25"/>
      <c r="AK54" s="856"/>
      <c r="AL54" s="450">
        <f t="shared" si="19"/>
        <v>3</v>
      </c>
      <c r="AM54" s="56">
        <v>5</v>
      </c>
      <c r="AN54" s="49">
        <v>12</v>
      </c>
      <c r="AO54" s="859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2"/>
        <v>0</v>
      </c>
      <c r="AX54" s="24">
        <f t="shared" si="13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0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3"/>
      <c r="AA55" s="853"/>
      <c r="AB55" s="45" t="str">
        <f t="shared" si="16"/>
        <v>Resolução ANEEL Nº 2.438 de 21 de Agosto de 2018</v>
      </c>
      <c r="AC55" s="25"/>
      <c r="AD55" s="25"/>
      <c r="AE55" s="25"/>
      <c r="AF55" s="28">
        <v>49</v>
      </c>
      <c r="AG55" s="29" t="s">
        <v>1270</v>
      </c>
      <c r="AH55" s="28">
        <v>0</v>
      </c>
      <c r="AI55" s="25"/>
      <c r="AJ55" s="25"/>
      <c r="AK55" s="854">
        <v>2017</v>
      </c>
      <c r="AL55" s="448">
        <v>4</v>
      </c>
      <c r="AM55" s="48">
        <v>2</v>
      </c>
      <c r="AN55" s="49">
        <v>5</v>
      </c>
      <c r="AO55" s="857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2"/>
        <v>0</v>
      </c>
      <c r="AX55" s="439">
        <f t="shared" si="13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8">
        <v>2019</v>
      </c>
      <c r="U56" s="44" t="s">
        <v>162</v>
      </c>
      <c r="V56" s="441">
        <f t="shared" ref="V56:W60" si="23">AQ105</f>
        <v>0</v>
      </c>
      <c r="W56" s="441">
        <f t="shared" si="23"/>
        <v>0</v>
      </c>
      <c r="X56" s="441">
        <f t="shared" ref="X56:Y60" si="24">AW105</f>
        <v>0</v>
      </c>
      <c r="Y56" s="441">
        <f t="shared" si="24"/>
        <v>0</v>
      </c>
      <c r="Z56" s="845">
        <v>42589</v>
      </c>
      <c r="AA56" s="845">
        <v>42953</v>
      </c>
      <c r="AB56" s="45" t="s">
        <v>1111</v>
      </c>
      <c r="AC56" s="25"/>
      <c r="AD56" s="25"/>
      <c r="AE56" s="25"/>
      <c r="AF56" s="28">
        <v>50</v>
      </c>
      <c r="AG56" s="29" t="s">
        <v>1271</v>
      </c>
      <c r="AH56" s="28">
        <v>0</v>
      </c>
      <c r="AI56" s="25"/>
      <c r="AJ56" s="25"/>
      <c r="AK56" s="855"/>
      <c r="AL56" s="449">
        <f t="shared" ref="AL56:AM62" si="25">AL55</f>
        <v>4</v>
      </c>
      <c r="AM56" s="51">
        <f t="shared" si="25"/>
        <v>2</v>
      </c>
      <c r="AN56" s="49">
        <v>6</v>
      </c>
      <c r="AO56" s="858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2"/>
        <v>0</v>
      </c>
      <c r="AX56" s="439">
        <f t="shared" si="13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9"/>
      <c r="U57" s="44" t="s">
        <v>123</v>
      </c>
      <c r="V57" s="441">
        <f t="shared" si="23"/>
        <v>0</v>
      </c>
      <c r="W57" s="441">
        <f t="shared" si="23"/>
        <v>0</v>
      </c>
      <c r="X57" s="441">
        <f t="shared" si="24"/>
        <v>0</v>
      </c>
      <c r="Y57" s="441">
        <f t="shared" si="24"/>
        <v>0</v>
      </c>
      <c r="Z57" s="846"/>
      <c r="AA57" s="846"/>
      <c r="AB57" s="45" t="str">
        <f t="shared" ref="AB57:AB66" si="26">AB56</f>
        <v>Resolução ANEEL Nº 2.540 de 30 de Abril de 2019</v>
      </c>
      <c r="AC57" s="25"/>
      <c r="AD57" s="25"/>
      <c r="AE57" s="25"/>
      <c r="AF57" s="28">
        <v>51</v>
      </c>
      <c r="AG57" s="29" t="s">
        <v>1184</v>
      </c>
      <c r="AH57" s="28">
        <v>0</v>
      </c>
      <c r="AI57" s="25"/>
      <c r="AJ57" s="25"/>
      <c r="AK57" s="855"/>
      <c r="AL57" s="449">
        <f t="shared" si="25"/>
        <v>4</v>
      </c>
      <c r="AM57" s="51">
        <f>AM55</f>
        <v>2</v>
      </c>
      <c r="AN57" s="49">
        <v>7</v>
      </c>
      <c r="AO57" s="858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2"/>
        <v>0</v>
      </c>
      <c r="AX57" s="439">
        <f t="shared" si="13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9"/>
      <c r="U58" s="44" t="s">
        <v>122</v>
      </c>
      <c r="V58" s="441">
        <f t="shared" si="23"/>
        <v>0</v>
      </c>
      <c r="W58" s="441">
        <f t="shared" si="23"/>
        <v>0</v>
      </c>
      <c r="X58" s="441">
        <f t="shared" si="24"/>
        <v>0</v>
      </c>
      <c r="Y58" s="441">
        <f t="shared" si="24"/>
        <v>0</v>
      </c>
      <c r="Z58" s="846"/>
      <c r="AA58" s="846"/>
      <c r="AB58" s="45" t="str">
        <f t="shared" si="26"/>
        <v>Resolução ANEEL Nº 2.540 de 30 de Abril de 2019</v>
      </c>
      <c r="AC58" s="25"/>
      <c r="AD58" s="25"/>
      <c r="AE58" s="25"/>
      <c r="AF58" s="28">
        <v>52</v>
      </c>
      <c r="AG58" s="29" t="s">
        <v>1272</v>
      </c>
      <c r="AH58" s="28">
        <v>0</v>
      </c>
      <c r="AI58" s="25"/>
      <c r="AJ58" s="25"/>
      <c r="AK58" s="855"/>
      <c r="AL58" s="449">
        <f t="shared" si="25"/>
        <v>4</v>
      </c>
      <c r="AM58" s="51">
        <f>AM55</f>
        <v>2</v>
      </c>
      <c r="AN58" s="49">
        <v>8</v>
      </c>
      <c r="AO58" s="858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2"/>
        <v>0</v>
      </c>
      <c r="AX58" s="439">
        <f t="shared" si="13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9"/>
      <c r="U59" s="44" t="s">
        <v>121</v>
      </c>
      <c r="V59" s="441">
        <f t="shared" si="23"/>
        <v>0</v>
      </c>
      <c r="W59" s="441">
        <f t="shared" si="23"/>
        <v>0</v>
      </c>
      <c r="X59" s="441">
        <f t="shared" si="24"/>
        <v>0</v>
      </c>
      <c r="Y59" s="441">
        <f t="shared" si="24"/>
        <v>0</v>
      </c>
      <c r="Z59" s="846"/>
      <c r="AA59" s="846"/>
      <c r="AB59" s="45" t="str">
        <f t="shared" si="26"/>
        <v>Resolução ANEEL Nº 2.540 de 30 de Abril de 2019</v>
      </c>
      <c r="AC59" s="25"/>
      <c r="AD59" s="25"/>
      <c r="AE59" s="25"/>
      <c r="AF59" s="28">
        <v>53</v>
      </c>
      <c r="AG59" s="29" t="s">
        <v>1185</v>
      </c>
      <c r="AH59" s="28">
        <v>0</v>
      </c>
      <c r="AI59" s="25"/>
      <c r="AJ59" s="25"/>
      <c r="AK59" s="855"/>
      <c r="AL59" s="449">
        <f t="shared" si="25"/>
        <v>4</v>
      </c>
      <c r="AM59" s="51">
        <f>AM55</f>
        <v>2</v>
      </c>
      <c r="AN59" s="49">
        <v>9</v>
      </c>
      <c r="AO59" s="858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2"/>
        <v>0</v>
      </c>
      <c r="AX59" s="439">
        <f t="shared" si="13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9"/>
      <c r="U60" s="44" t="s">
        <v>63</v>
      </c>
      <c r="V60" s="441">
        <f t="shared" si="23"/>
        <v>43.52</v>
      </c>
      <c r="W60" s="441">
        <f t="shared" si="23"/>
        <v>15.87</v>
      </c>
      <c r="X60" s="441">
        <f t="shared" si="24"/>
        <v>432.26</v>
      </c>
      <c r="Y60" s="441">
        <f t="shared" si="24"/>
        <v>287.58999999999997</v>
      </c>
      <c r="Z60" s="846"/>
      <c r="AA60" s="846"/>
      <c r="AB60" s="45" t="str">
        <f t="shared" si="26"/>
        <v>Resolução ANEEL Nº 2.540 de 30 de Abril de 2019</v>
      </c>
      <c r="AC60" s="25"/>
      <c r="AD60" s="25"/>
      <c r="AE60" s="25"/>
      <c r="AF60" s="28">
        <v>54</v>
      </c>
      <c r="AG60" s="29" t="s">
        <v>1186</v>
      </c>
      <c r="AH60" s="28">
        <v>0</v>
      </c>
      <c r="AI60" s="25"/>
      <c r="AJ60" s="25"/>
      <c r="AK60" s="855"/>
      <c r="AL60" s="449">
        <f t="shared" si="25"/>
        <v>4</v>
      </c>
      <c r="AM60" s="51">
        <f>AM56</f>
        <v>2</v>
      </c>
      <c r="AN60" s="53">
        <v>10</v>
      </c>
      <c r="AO60" s="858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2"/>
        <v>0</v>
      </c>
      <c r="AX60" s="439">
        <f t="shared" si="13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9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7">AW112</f>
        <v>1123.5900000000001</v>
      </c>
      <c r="Y61" s="442">
        <f t="shared" si="27"/>
        <v>452.31</v>
      </c>
      <c r="Z61" s="846"/>
      <c r="AA61" s="846"/>
      <c r="AB61" s="45" t="str">
        <f t="shared" si="26"/>
        <v>Resolução ANEEL Nº 2.540 de 30 de Abril de 2019</v>
      </c>
      <c r="AC61" s="25"/>
      <c r="AD61" s="25"/>
      <c r="AE61" s="25"/>
      <c r="AF61" s="28">
        <v>55</v>
      </c>
      <c r="AG61" s="29" t="s">
        <v>1273</v>
      </c>
      <c r="AH61" s="28">
        <v>0</v>
      </c>
      <c r="AI61" s="25"/>
      <c r="AJ61" s="25"/>
      <c r="AK61" s="855"/>
      <c r="AL61" s="449">
        <f t="shared" si="25"/>
        <v>4</v>
      </c>
      <c r="AM61" s="51">
        <f>AM57</f>
        <v>2</v>
      </c>
      <c r="AN61" s="53">
        <v>11</v>
      </c>
      <c r="AO61" s="858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2"/>
        <v>0</v>
      </c>
      <c r="AX61" s="439">
        <f t="shared" si="13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9"/>
      <c r="U62" s="52" t="s">
        <v>150</v>
      </c>
      <c r="V62" s="442">
        <f>AS113</f>
        <v>0</v>
      </c>
      <c r="W62" s="442">
        <f>AU113</f>
        <v>0</v>
      </c>
      <c r="X62" s="442">
        <f t="shared" si="27"/>
        <v>0</v>
      </c>
      <c r="Y62" s="442">
        <f t="shared" si="27"/>
        <v>0</v>
      </c>
      <c r="Z62" s="846"/>
      <c r="AA62" s="846"/>
      <c r="AB62" s="45" t="str">
        <f t="shared" si="26"/>
        <v>Resolução ANEEL Nº 2.540 de 30 de Abril de 2019</v>
      </c>
      <c r="AC62" s="25"/>
      <c r="AD62" s="25"/>
      <c r="AE62" s="25"/>
      <c r="AF62" s="28">
        <v>56</v>
      </c>
      <c r="AG62" s="29" t="s">
        <v>1187</v>
      </c>
      <c r="AH62" s="28">
        <v>0</v>
      </c>
      <c r="AI62" s="25"/>
      <c r="AJ62" s="25"/>
      <c r="AK62" s="855"/>
      <c r="AL62" s="449">
        <f t="shared" si="25"/>
        <v>4</v>
      </c>
      <c r="AM62" s="51">
        <f>AM58</f>
        <v>2</v>
      </c>
      <c r="AN62" s="53">
        <v>12</v>
      </c>
      <c r="AO62" s="859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2"/>
        <v>0</v>
      </c>
      <c r="AX62" s="439">
        <f t="shared" si="13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9"/>
      <c r="U63" s="52" t="s">
        <v>179</v>
      </c>
      <c r="V63" s="442">
        <f>AS114</f>
        <v>0</v>
      </c>
      <c r="W63" s="442">
        <f>AU114</f>
        <v>0</v>
      </c>
      <c r="X63" s="442">
        <f t="shared" si="27"/>
        <v>0</v>
      </c>
      <c r="Y63" s="442">
        <f t="shared" si="27"/>
        <v>0</v>
      </c>
      <c r="Z63" s="846"/>
      <c r="AA63" s="846"/>
      <c r="AB63" s="45" t="str">
        <f t="shared" si="26"/>
        <v>Resolução ANEEL Nº 2.540 de 30 de Abril de 2019</v>
      </c>
      <c r="AC63" s="25"/>
      <c r="AD63" s="25"/>
      <c r="AE63" s="25"/>
      <c r="AF63" s="28">
        <v>57</v>
      </c>
      <c r="AG63" s="29" t="s">
        <v>1188</v>
      </c>
      <c r="AH63" s="28">
        <v>0</v>
      </c>
      <c r="AI63" s="25"/>
      <c r="AJ63" s="25"/>
      <c r="AK63" s="855"/>
      <c r="AL63" s="449">
        <f>AL59</f>
        <v>4</v>
      </c>
      <c r="AM63" s="48">
        <v>3</v>
      </c>
      <c r="AN63" s="53">
        <v>2</v>
      </c>
      <c r="AO63" s="857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9"/>
      <c r="U64" s="52" t="s">
        <v>180</v>
      </c>
      <c r="V64" s="442">
        <f>AS115</f>
        <v>0</v>
      </c>
      <c r="W64" s="442">
        <f>AU115</f>
        <v>0</v>
      </c>
      <c r="X64" s="442">
        <f t="shared" si="27"/>
        <v>0</v>
      </c>
      <c r="Y64" s="442">
        <f t="shared" si="27"/>
        <v>0</v>
      </c>
      <c r="Z64" s="846"/>
      <c r="AA64" s="846"/>
      <c r="AB64" s="45" t="str">
        <f t="shared" si="26"/>
        <v>Resolução ANEEL Nº 2.540 de 30 de Abril de 2019</v>
      </c>
      <c r="AC64" s="25"/>
      <c r="AD64" s="25"/>
      <c r="AE64" s="25"/>
      <c r="AF64" s="28">
        <v>58</v>
      </c>
      <c r="AG64" s="29" t="s">
        <v>1189</v>
      </c>
      <c r="AH64" s="28">
        <v>0</v>
      </c>
      <c r="AI64" s="25"/>
      <c r="AJ64" s="25"/>
      <c r="AK64" s="855"/>
      <c r="AL64" s="449">
        <f>AL59</f>
        <v>4</v>
      </c>
      <c r="AM64" s="51">
        <f>AM63</f>
        <v>3</v>
      </c>
      <c r="AN64" s="53">
        <v>3</v>
      </c>
      <c r="AO64" s="858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9"/>
      <c r="U65" s="52" t="s">
        <v>151</v>
      </c>
      <c r="V65" s="442">
        <f>AS116</f>
        <v>749.73</v>
      </c>
      <c r="W65" s="442">
        <f>AU116</f>
        <v>231.22</v>
      </c>
      <c r="X65" s="442">
        <f t="shared" si="27"/>
        <v>1113.47</v>
      </c>
      <c r="Y65" s="442">
        <f t="shared" si="27"/>
        <v>450.28999999999996</v>
      </c>
      <c r="Z65" s="846"/>
      <c r="AA65" s="846"/>
      <c r="AB65" s="45" t="str">
        <f t="shared" si="26"/>
        <v>Resolução ANEEL Nº 2.540 de 30 de Abril de 2019</v>
      </c>
      <c r="AC65" s="25"/>
      <c r="AD65" s="25"/>
      <c r="AE65" s="25"/>
      <c r="AF65" s="28">
        <v>59</v>
      </c>
      <c r="AG65" s="29" t="s">
        <v>1190</v>
      </c>
      <c r="AH65" s="28">
        <v>0</v>
      </c>
      <c r="AI65" s="25"/>
      <c r="AJ65" s="25"/>
      <c r="AK65" s="855"/>
      <c r="AL65" s="449">
        <f t="shared" ref="AL65:AM75" si="28">AL64</f>
        <v>4</v>
      </c>
      <c r="AM65" s="51">
        <f>AM63</f>
        <v>3</v>
      </c>
      <c r="AN65" s="53">
        <v>4</v>
      </c>
      <c r="AO65" s="858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0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7"/>
      <c r="AA66" s="847"/>
      <c r="AB66" s="45" t="str">
        <f t="shared" si="26"/>
        <v>Resolução ANEEL Nº 2.540 de 30 de Abril de 2019</v>
      </c>
      <c r="AC66" s="25"/>
      <c r="AD66" s="25"/>
      <c r="AE66" s="25"/>
      <c r="AF66" s="28">
        <v>60</v>
      </c>
      <c r="AG66" s="29" t="s">
        <v>1191</v>
      </c>
      <c r="AH66" s="28">
        <v>0</v>
      </c>
      <c r="AI66" s="25"/>
      <c r="AJ66" s="25"/>
      <c r="AK66" s="855"/>
      <c r="AL66" s="449">
        <f t="shared" si="28"/>
        <v>4</v>
      </c>
      <c r="AM66" s="51">
        <f t="shared" si="28"/>
        <v>3</v>
      </c>
      <c r="AN66" s="53">
        <v>5</v>
      </c>
      <c r="AO66" s="858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8">
        <v>2020</v>
      </c>
      <c r="U67" s="44" t="s">
        <v>162</v>
      </c>
      <c r="V67" s="437"/>
      <c r="W67" s="437"/>
      <c r="X67" s="437"/>
      <c r="Y67" s="437"/>
      <c r="Z67" s="845">
        <v>42954</v>
      </c>
      <c r="AA67" s="845">
        <v>43318</v>
      </c>
      <c r="AB67" s="45" t="s">
        <v>1115</v>
      </c>
      <c r="AC67" s="25"/>
      <c r="AD67" s="25"/>
      <c r="AE67" s="25"/>
      <c r="AF67" s="28">
        <v>61</v>
      </c>
      <c r="AG67" s="29" t="s">
        <v>1192</v>
      </c>
      <c r="AH67" s="28">
        <v>0</v>
      </c>
      <c r="AI67" s="25"/>
      <c r="AJ67" s="25"/>
      <c r="AK67" s="855"/>
      <c r="AL67" s="449">
        <f t="shared" si="28"/>
        <v>4</v>
      </c>
      <c r="AM67" s="56">
        <f t="shared" si="28"/>
        <v>3</v>
      </c>
      <c r="AN67" s="53">
        <v>6</v>
      </c>
      <c r="AO67" s="859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9"/>
      <c r="U68" s="44" t="s">
        <v>123</v>
      </c>
      <c r="V68" s="437"/>
      <c r="W68" s="437"/>
      <c r="X68" s="437"/>
      <c r="Y68" s="437"/>
      <c r="Z68" s="852"/>
      <c r="AA68" s="852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1274</v>
      </c>
      <c r="AH68" s="28">
        <v>0</v>
      </c>
      <c r="AI68" s="25"/>
      <c r="AJ68" s="25"/>
      <c r="AK68" s="855"/>
      <c r="AL68" s="449">
        <f t="shared" si="28"/>
        <v>4</v>
      </c>
      <c r="AM68" s="51">
        <v>4</v>
      </c>
      <c r="AN68" s="49">
        <v>5</v>
      </c>
      <c r="AO68" s="857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9"/>
      <c r="U69" s="44" t="s">
        <v>122</v>
      </c>
      <c r="V69" s="437"/>
      <c r="W69" s="437"/>
      <c r="X69" s="437"/>
      <c r="Y69" s="437"/>
      <c r="Z69" s="852"/>
      <c r="AA69" s="852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1193</v>
      </c>
      <c r="AH69" s="28">
        <v>0</v>
      </c>
      <c r="AI69" s="25"/>
      <c r="AJ69" s="25"/>
      <c r="AK69" s="855"/>
      <c r="AL69" s="449">
        <f t="shared" si="28"/>
        <v>4</v>
      </c>
      <c r="AM69" s="56">
        <v>4</v>
      </c>
      <c r="AN69" s="49">
        <v>6</v>
      </c>
      <c r="AO69" s="859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9"/>
      <c r="U70" s="44" t="s">
        <v>121</v>
      </c>
      <c r="V70" s="437"/>
      <c r="W70" s="437"/>
      <c r="X70" s="437"/>
      <c r="Y70" s="437"/>
      <c r="Z70" s="852"/>
      <c r="AA70" s="852"/>
      <c r="AB70" s="45" t="str">
        <f t="shared" si="16"/>
        <v>Resolução ANEEL Nº 2.684 de 28 de Abril de 2020</v>
      </c>
      <c r="AC70" s="25"/>
      <c r="AD70" s="25"/>
      <c r="AE70" s="25"/>
      <c r="AF70" s="28">
        <v>64</v>
      </c>
      <c r="AG70" s="29" t="s">
        <v>1194</v>
      </c>
      <c r="AH70" s="28">
        <v>0</v>
      </c>
      <c r="AI70" s="25"/>
      <c r="AJ70" s="25"/>
      <c r="AK70" s="855"/>
      <c r="AL70" s="449">
        <f t="shared" si="28"/>
        <v>4</v>
      </c>
      <c r="AM70" s="51">
        <v>5</v>
      </c>
      <c r="AN70" s="49">
        <v>7</v>
      </c>
      <c r="AO70" s="857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9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2"/>
      <c r="AA71" s="852"/>
      <c r="AB71" s="45" t="str">
        <f t="shared" si="16"/>
        <v>Resolução ANEEL Nº 2.684 de 28 de Abril de 2020</v>
      </c>
      <c r="AC71" s="25"/>
      <c r="AD71" s="25"/>
      <c r="AE71" s="25"/>
      <c r="AF71" s="28">
        <v>65</v>
      </c>
      <c r="AG71" s="29" t="s">
        <v>1275</v>
      </c>
      <c r="AH71" s="28">
        <v>0</v>
      </c>
      <c r="AI71" s="25"/>
      <c r="AJ71" s="25"/>
      <c r="AK71" s="855"/>
      <c r="AL71" s="449">
        <f t="shared" si="28"/>
        <v>4</v>
      </c>
      <c r="AM71" s="51">
        <v>5</v>
      </c>
      <c r="AN71" s="49">
        <v>8</v>
      </c>
      <c r="AO71" s="858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9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2"/>
      <c r="AA72" s="852"/>
      <c r="AB72" s="45" t="str">
        <f t="shared" si="16"/>
        <v>Resolução ANEEL Nº 2.684 de 28 de Abril de 2020</v>
      </c>
      <c r="AC72" s="25"/>
      <c r="AD72" s="25"/>
      <c r="AE72" s="25"/>
      <c r="AF72" s="28">
        <v>66</v>
      </c>
      <c r="AG72" s="29" t="s">
        <v>1276</v>
      </c>
      <c r="AH72" s="28">
        <v>0</v>
      </c>
      <c r="AI72" s="25"/>
      <c r="AJ72" s="25"/>
      <c r="AK72" s="855"/>
      <c r="AL72" s="449">
        <f t="shared" si="28"/>
        <v>4</v>
      </c>
      <c r="AM72" s="51">
        <v>5</v>
      </c>
      <c r="AN72" s="49">
        <v>9</v>
      </c>
      <c r="AO72" s="858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9"/>
      <c r="U73" s="52" t="s">
        <v>150</v>
      </c>
      <c r="V73" s="436"/>
      <c r="W73" s="436"/>
      <c r="X73" s="436"/>
      <c r="Y73" s="436"/>
      <c r="Z73" s="852"/>
      <c r="AA73" s="852"/>
      <c r="AB73" s="45" t="str">
        <f t="shared" si="16"/>
        <v>Resolução ANEEL Nº 2.684 de 28 de Abril de 2020</v>
      </c>
      <c r="AC73" s="25"/>
      <c r="AD73" s="25"/>
      <c r="AE73" s="25"/>
      <c r="AF73" s="28">
        <v>67</v>
      </c>
      <c r="AG73" s="29" t="s">
        <v>1195</v>
      </c>
      <c r="AH73" s="28">
        <v>0</v>
      </c>
      <c r="AI73" s="25"/>
      <c r="AJ73" s="25"/>
      <c r="AK73" s="855"/>
      <c r="AL73" s="449">
        <f t="shared" si="28"/>
        <v>4</v>
      </c>
      <c r="AM73" s="51">
        <v>5</v>
      </c>
      <c r="AN73" s="49">
        <v>10</v>
      </c>
      <c r="AO73" s="858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9"/>
      <c r="U74" s="52" t="s">
        <v>179</v>
      </c>
      <c r="V74" s="436"/>
      <c r="W74" s="436"/>
      <c r="X74" s="436"/>
      <c r="Y74" s="436"/>
      <c r="Z74" s="852"/>
      <c r="AA74" s="852"/>
      <c r="AB74" s="45" t="str">
        <f t="shared" si="16"/>
        <v>Resolução ANEEL Nº 2.684 de 28 de Abril de 2020</v>
      </c>
      <c r="AC74" s="25"/>
      <c r="AD74" s="25"/>
      <c r="AE74" s="25"/>
      <c r="AF74" s="28">
        <v>68</v>
      </c>
      <c r="AG74" s="29" t="s">
        <v>1196</v>
      </c>
      <c r="AH74" s="28">
        <v>0</v>
      </c>
      <c r="AI74" s="25"/>
      <c r="AJ74" s="25"/>
      <c r="AK74" s="855"/>
      <c r="AL74" s="449">
        <f t="shared" si="28"/>
        <v>4</v>
      </c>
      <c r="AM74" s="51">
        <v>5</v>
      </c>
      <c r="AN74" s="49">
        <v>11</v>
      </c>
      <c r="AO74" s="858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9"/>
      <c r="U75" s="52" t="s">
        <v>180</v>
      </c>
      <c r="V75" s="436"/>
      <c r="W75" s="436"/>
      <c r="X75" s="436"/>
      <c r="Y75" s="436"/>
      <c r="Z75" s="852"/>
      <c r="AA75" s="852"/>
      <c r="AB75" s="45" t="str">
        <f t="shared" si="16"/>
        <v>Resolução ANEEL Nº 2.684 de 28 de Abril de 2020</v>
      </c>
      <c r="AC75" s="25"/>
      <c r="AD75" s="25"/>
      <c r="AE75" s="25"/>
      <c r="AF75" s="28">
        <v>69</v>
      </c>
      <c r="AG75" s="29" t="s">
        <v>1197</v>
      </c>
      <c r="AH75" s="28">
        <v>0</v>
      </c>
      <c r="AI75" s="25"/>
      <c r="AJ75" s="25"/>
      <c r="AK75" s="856"/>
      <c r="AL75" s="450">
        <f t="shared" si="28"/>
        <v>4</v>
      </c>
      <c r="AM75" s="56">
        <v>5</v>
      </c>
      <c r="AN75" s="49">
        <v>12</v>
      </c>
      <c r="AO75" s="859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9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2"/>
      <c r="AA76" s="852"/>
      <c r="AB76" s="45" t="str">
        <f t="shared" si="16"/>
        <v>Resolução ANEEL Nº 2.684 de 28 de Abril de 2020</v>
      </c>
      <c r="AC76" s="25"/>
      <c r="AD76" s="25"/>
      <c r="AE76" s="25"/>
      <c r="AF76" s="28">
        <v>70</v>
      </c>
      <c r="AG76" s="29" t="s">
        <v>1198</v>
      </c>
      <c r="AH76" s="28">
        <v>0</v>
      </c>
      <c r="AI76" s="25"/>
      <c r="AJ76" s="25"/>
      <c r="AK76" s="854">
        <v>2018</v>
      </c>
      <c r="AL76" s="448">
        <v>5</v>
      </c>
      <c r="AM76" s="48">
        <v>2</v>
      </c>
      <c r="AN76" s="49">
        <v>5</v>
      </c>
      <c r="AO76" s="857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9">AS76+AT76</f>
        <v>0</v>
      </c>
      <c r="AX76" s="439">
        <f t="shared" ref="AX76:AX96" si="30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0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3"/>
      <c r="AA77" s="853"/>
      <c r="AB77" s="45" t="str">
        <f t="shared" si="16"/>
        <v>Resolução ANEEL Nº 2.684 de 28 de Abril de 2020</v>
      </c>
      <c r="AC77" s="25"/>
      <c r="AD77" s="25"/>
      <c r="AE77" s="25"/>
      <c r="AF77" s="28">
        <v>71</v>
      </c>
      <c r="AG77" s="29" t="s">
        <v>1199</v>
      </c>
      <c r="AH77" s="28">
        <v>0</v>
      </c>
      <c r="AI77" s="25"/>
      <c r="AJ77" s="25"/>
      <c r="AK77" s="855"/>
      <c r="AL77" s="449">
        <f t="shared" ref="AL77:AM83" si="31">AL76</f>
        <v>5</v>
      </c>
      <c r="AM77" s="51">
        <f t="shared" si="31"/>
        <v>2</v>
      </c>
      <c r="AN77" s="49">
        <v>6</v>
      </c>
      <c r="AO77" s="858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9"/>
        <v>0</v>
      </c>
      <c r="AX77" s="439">
        <f t="shared" si="30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8">
        <v>2021</v>
      </c>
      <c r="U78" s="44" t="s">
        <v>162</v>
      </c>
      <c r="V78" s="437"/>
      <c r="W78" s="437"/>
      <c r="X78" s="437"/>
      <c r="Y78" s="437"/>
      <c r="Z78" s="845">
        <v>43319</v>
      </c>
      <c r="AA78" s="845">
        <v>43683</v>
      </c>
      <c r="AB78" s="45" t="str">
        <f t="shared" si="16"/>
        <v>Resolução ANEEL Nº 2.684 de 28 de Abril de 2020</v>
      </c>
      <c r="AC78" s="25"/>
      <c r="AD78" s="25"/>
      <c r="AE78" s="25"/>
      <c r="AF78" s="28">
        <v>72</v>
      </c>
      <c r="AG78" s="29" t="s">
        <v>1200</v>
      </c>
      <c r="AH78" s="28">
        <v>0</v>
      </c>
      <c r="AI78" s="25"/>
      <c r="AJ78" s="25"/>
      <c r="AK78" s="855"/>
      <c r="AL78" s="449">
        <f t="shared" si="31"/>
        <v>5</v>
      </c>
      <c r="AM78" s="51">
        <f>AM76</f>
        <v>2</v>
      </c>
      <c r="AN78" s="49">
        <v>7</v>
      </c>
      <c r="AO78" s="858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9"/>
        <v>0</v>
      </c>
      <c r="AX78" s="439">
        <f t="shared" si="30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9"/>
      <c r="U79" s="44" t="s">
        <v>123</v>
      </c>
      <c r="V79" s="437"/>
      <c r="W79" s="437"/>
      <c r="X79" s="437"/>
      <c r="Y79" s="437"/>
      <c r="Z79" s="846"/>
      <c r="AA79" s="846"/>
      <c r="AB79" s="45" t="str">
        <f t="shared" si="16"/>
        <v>Resolução ANEEL Nº 2.684 de 28 de Abril de 2020</v>
      </c>
      <c r="AC79" s="25"/>
      <c r="AD79" s="25"/>
      <c r="AE79" s="25"/>
      <c r="AF79" s="28">
        <v>73</v>
      </c>
      <c r="AG79" s="29" t="s">
        <v>1201</v>
      </c>
      <c r="AH79" s="28">
        <v>0</v>
      </c>
      <c r="AI79" s="25"/>
      <c r="AJ79" s="25"/>
      <c r="AK79" s="855"/>
      <c r="AL79" s="449">
        <f t="shared" si="31"/>
        <v>5</v>
      </c>
      <c r="AM79" s="51">
        <f>AM76</f>
        <v>2</v>
      </c>
      <c r="AN79" s="49">
        <v>8</v>
      </c>
      <c r="AO79" s="858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9"/>
        <v>0</v>
      </c>
      <c r="AX79" s="439">
        <f t="shared" si="30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9"/>
      <c r="U80" s="44" t="s">
        <v>122</v>
      </c>
      <c r="V80" s="441"/>
      <c r="W80" s="441"/>
      <c r="X80" s="441"/>
      <c r="Y80" s="441"/>
      <c r="Z80" s="846"/>
      <c r="AA80" s="846"/>
      <c r="AB80" s="45" t="str">
        <f t="shared" si="16"/>
        <v>Resolução ANEEL Nº 2.684 de 28 de Abril de 2020</v>
      </c>
      <c r="AC80" s="25"/>
      <c r="AD80" s="25"/>
      <c r="AE80" s="25"/>
      <c r="AF80" s="28">
        <v>74</v>
      </c>
      <c r="AG80" s="29" t="s">
        <v>1202</v>
      </c>
      <c r="AH80" s="28">
        <v>0</v>
      </c>
      <c r="AI80" s="25"/>
      <c r="AJ80" s="25"/>
      <c r="AK80" s="855"/>
      <c r="AL80" s="449">
        <f t="shared" si="31"/>
        <v>5</v>
      </c>
      <c r="AM80" s="51">
        <f>AM76</f>
        <v>2</v>
      </c>
      <c r="AN80" s="49">
        <v>9</v>
      </c>
      <c r="AO80" s="858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9"/>
        <v>0</v>
      </c>
      <c r="AX80" s="439">
        <f t="shared" si="30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9"/>
      <c r="U81" s="44" t="s">
        <v>121</v>
      </c>
      <c r="V81" s="437"/>
      <c r="W81" s="437"/>
      <c r="X81" s="437"/>
      <c r="Y81" s="437"/>
      <c r="Z81" s="846"/>
      <c r="AA81" s="846"/>
      <c r="AB81" s="45" t="str">
        <f t="shared" si="16"/>
        <v>Resolução ANEEL Nº 2.684 de 28 de Abril de 2020</v>
      </c>
      <c r="AC81" s="25"/>
      <c r="AD81" s="25"/>
      <c r="AE81" s="25"/>
      <c r="AF81" s="28">
        <v>75</v>
      </c>
      <c r="AG81" s="29" t="s">
        <v>1203</v>
      </c>
      <c r="AH81" s="28">
        <v>0</v>
      </c>
      <c r="AI81" s="25"/>
      <c r="AJ81" s="25"/>
      <c r="AK81" s="855"/>
      <c r="AL81" s="449">
        <f t="shared" si="31"/>
        <v>5</v>
      </c>
      <c r="AM81" s="51">
        <f>AM77</f>
        <v>2</v>
      </c>
      <c r="AN81" s="53">
        <v>10</v>
      </c>
      <c r="AO81" s="858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9"/>
        <v>0</v>
      </c>
      <c r="AX81" s="439">
        <f t="shared" si="30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9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6"/>
      <c r="AA82" s="846"/>
      <c r="AB82" s="45" t="str">
        <f t="shared" si="16"/>
        <v>Resolução ANEEL Nº 2.684 de 28 de Abril de 2020</v>
      </c>
      <c r="AC82" s="25"/>
      <c r="AD82" s="25"/>
      <c r="AE82" s="25"/>
      <c r="AF82" s="28">
        <v>76</v>
      </c>
      <c r="AG82" s="29" t="s">
        <v>1204</v>
      </c>
      <c r="AH82" s="28">
        <v>0</v>
      </c>
      <c r="AI82" s="25"/>
      <c r="AJ82" s="25"/>
      <c r="AK82" s="855"/>
      <c r="AL82" s="449">
        <f t="shared" si="31"/>
        <v>5</v>
      </c>
      <c r="AM82" s="51">
        <f>AM78</f>
        <v>2</v>
      </c>
      <c r="AN82" s="53">
        <v>11</v>
      </c>
      <c r="AO82" s="858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9"/>
        <v>0</v>
      </c>
      <c r="AX82" s="439">
        <f t="shared" si="30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9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46"/>
      <c r="AA83" s="846"/>
      <c r="AB83" s="45" t="str">
        <f t="shared" si="16"/>
        <v>Resolução ANEEL Nº 2.684 de 28 de Abril de 2020</v>
      </c>
      <c r="AC83" s="25"/>
      <c r="AD83" s="25"/>
      <c r="AE83" s="25"/>
      <c r="AF83" s="28">
        <v>77</v>
      </c>
      <c r="AG83" s="29" t="s">
        <v>1205</v>
      </c>
      <c r="AH83" s="28">
        <v>0</v>
      </c>
      <c r="AI83" s="25"/>
      <c r="AJ83" s="25"/>
      <c r="AK83" s="855"/>
      <c r="AL83" s="449">
        <f t="shared" si="31"/>
        <v>5</v>
      </c>
      <c r="AM83" s="51">
        <f>AM79</f>
        <v>2</v>
      </c>
      <c r="AN83" s="53">
        <v>12</v>
      </c>
      <c r="AO83" s="859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9"/>
        <v>0</v>
      </c>
      <c r="AX83" s="439">
        <f t="shared" si="30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9"/>
      <c r="U84" s="52" t="s">
        <v>150</v>
      </c>
      <c r="V84" s="436"/>
      <c r="W84" s="436"/>
      <c r="X84" s="436"/>
      <c r="Y84" s="436"/>
      <c r="Z84" s="846"/>
      <c r="AA84" s="846"/>
      <c r="AB84" s="45" t="str">
        <f t="shared" si="16"/>
        <v>Resolução ANEEL Nº 2.684 de 28 de Abril de 2020</v>
      </c>
      <c r="AC84" s="25"/>
      <c r="AD84" s="25"/>
      <c r="AE84" s="25"/>
      <c r="AF84" s="28">
        <v>78</v>
      </c>
      <c r="AG84" s="29" t="s">
        <v>1206</v>
      </c>
      <c r="AH84" s="28">
        <v>0</v>
      </c>
      <c r="AI84" s="25"/>
      <c r="AJ84" s="25"/>
      <c r="AK84" s="855"/>
      <c r="AL84" s="449">
        <f>AL80</f>
        <v>5</v>
      </c>
      <c r="AM84" s="48">
        <v>3</v>
      </c>
      <c r="AN84" s="53">
        <v>2</v>
      </c>
      <c r="AO84" s="857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9"/>
        <v>0</v>
      </c>
      <c r="AX84" s="439">
        <f t="shared" si="30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9"/>
      <c r="U85" s="52" t="s">
        <v>179</v>
      </c>
      <c r="V85" s="436"/>
      <c r="W85" s="436"/>
      <c r="X85" s="436"/>
      <c r="Y85" s="436"/>
      <c r="Z85" s="846"/>
      <c r="AA85" s="846"/>
      <c r="AB85" s="45" t="str">
        <f t="shared" si="16"/>
        <v>Resolução ANEEL Nº 2.684 de 28 de Abril de 2020</v>
      </c>
      <c r="AC85" s="25"/>
      <c r="AD85" s="25"/>
      <c r="AE85" s="25"/>
      <c r="AF85" s="28">
        <v>79</v>
      </c>
      <c r="AG85" s="29" t="s">
        <v>1277</v>
      </c>
      <c r="AH85" s="28">
        <v>0</v>
      </c>
      <c r="AI85" s="25"/>
      <c r="AJ85" s="25"/>
      <c r="AK85" s="855"/>
      <c r="AL85" s="449">
        <f>AL80</f>
        <v>5</v>
      </c>
      <c r="AM85" s="51">
        <f>AM84</f>
        <v>3</v>
      </c>
      <c r="AN85" s="53">
        <v>3</v>
      </c>
      <c r="AO85" s="858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9"/>
        <v>0</v>
      </c>
      <c r="AX85" s="439">
        <f t="shared" si="30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9"/>
      <c r="U86" s="52" t="s">
        <v>180</v>
      </c>
      <c r="V86" s="436"/>
      <c r="W86" s="436"/>
      <c r="X86" s="436"/>
      <c r="Y86" s="436"/>
      <c r="Z86" s="846"/>
      <c r="AA86" s="846"/>
      <c r="AB86" s="45" t="str">
        <f t="shared" si="16"/>
        <v>Resolução ANEEL Nº 2.684 de 28 de Abril de 2020</v>
      </c>
      <c r="AC86" s="25"/>
      <c r="AD86" s="25"/>
      <c r="AE86" s="25"/>
      <c r="AF86" s="28">
        <v>80</v>
      </c>
      <c r="AG86" s="29" t="s">
        <v>1207</v>
      </c>
      <c r="AH86" s="28">
        <v>0</v>
      </c>
      <c r="AI86" s="25"/>
      <c r="AJ86" s="25"/>
      <c r="AK86" s="855"/>
      <c r="AL86" s="449">
        <f t="shared" ref="AL86:AM96" si="32">AL85</f>
        <v>5</v>
      </c>
      <c r="AM86" s="51">
        <f>AM84</f>
        <v>3</v>
      </c>
      <c r="AN86" s="53">
        <v>4</v>
      </c>
      <c r="AO86" s="858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9"/>
        <v>0</v>
      </c>
      <c r="AX86" s="439">
        <f t="shared" si="30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9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6"/>
      <c r="AA87" s="846"/>
      <c r="AB87" s="45" t="str">
        <f t="shared" si="16"/>
        <v>Resolução ANEEL Nº 2.684 de 28 de Abril de 2020</v>
      </c>
      <c r="AC87" s="25"/>
      <c r="AD87" s="25"/>
      <c r="AE87" s="25"/>
      <c r="AF87" s="28">
        <v>81</v>
      </c>
      <c r="AG87" s="29" t="s">
        <v>1208</v>
      </c>
      <c r="AH87" s="28">
        <v>0</v>
      </c>
      <c r="AI87" s="25"/>
      <c r="AJ87" s="25"/>
      <c r="AK87" s="855"/>
      <c r="AL87" s="449">
        <f t="shared" si="32"/>
        <v>5</v>
      </c>
      <c r="AM87" s="51">
        <f t="shared" si="32"/>
        <v>3</v>
      </c>
      <c r="AN87" s="53">
        <v>5</v>
      </c>
      <c r="AO87" s="858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9"/>
        <v>0</v>
      </c>
      <c r="AX87" s="439">
        <f t="shared" si="30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9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7"/>
      <c r="AA88" s="847"/>
      <c r="AB88" s="45" t="str">
        <f t="shared" si="16"/>
        <v>Resolução ANEEL Nº 2.684 de 28 de Abril de 2020</v>
      </c>
      <c r="AC88" s="25"/>
      <c r="AD88" s="25"/>
      <c r="AE88" s="25"/>
      <c r="AF88" s="28">
        <v>82</v>
      </c>
      <c r="AG88" s="29" t="s">
        <v>1209</v>
      </c>
      <c r="AH88" s="28">
        <v>0</v>
      </c>
      <c r="AI88" s="25"/>
      <c r="AJ88" s="25"/>
      <c r="AK88" s="855"/>
      <c r="AL88" s="449">
        <f t="shared" si="32"/>
        <v>5</v>
      </c>
      <c r="AM88" s="56">
        <f t="shared" si="32"/>
        <v>3</v>
      </c>
      <c r="AN88" s="53">
        <v>6</v>
      </c>
      <c r="AO88" s="859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9"/>
        <v>484.13</v>
      </c>
      <c r="AX88" s="439">
        <f t="shared" si="30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6">
        <v>2022</v>
      </c>
      <c r="U89" s="721" t="s">
        <v>162</v>
      </c>
      <c r="V89" s="748"/>
      <c r="W89" s="748"/>
      <c r="X89" s="748"/>
      <c r="Y89" s="749"/>
      <c r="Z89" s="869">
        <v>44684</v>
      </c>
      <c r="AA89" s="845">
        <v>45048</v>
      </c>
      <c r="AB89" s="45" t="s">
        <v>1139</v>
      </c>
      <c r="AC89" s="25"/>
      <c r="AD89" s="25"/>
      <c r="AE89" s="25"/>
      <c r="AF89" s="28">
        <v>83</v>
      </c>
      <c r="AG89" s="29" t="s">
        <v>1210</v>
      </c>
      <c r="AH89" s="28">
        <v>0</v>
      </c>
      <c r="AI89" s="25"/>
      <c r="AJ89" s="25"/>
      <c r="AK89" s="855"/>
      <c r="AL89" s="449">
        <f t="shared" si="32"/>
        <v>5</v>
      </c>
      <c r="AM89" s="51">
        <v>4</v>
      </c>
      <c r="AN89" s="49">
        <v>5</v>
      </c>
      <c r="AO89" s="857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9"/>
        <v>0</v>
      </c>
      <c r="AX89" s="439">
        <f t="shared" si="30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7"/>
      <c r="U90" s="44" t="s">
        <v>123</v>
      </c>
      <c r="V90" s="437"/>
      <c r="W90" s="437"/>
      <c r="X90" s="437"/>
      <c r="Y90" s="750"/>
      <c r="Z90" s="870"/>
      <c r="AA90" s="852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1278</v>
      </c>
      <c r="AH90" s="28">
        <v>0</v>
      </c>
      <c r="AI90" s="25"/>
      <c r="AJ90" s="25"/>
      <c r="AK90" s="855"/>
      <c r="AL90" s="449">
        <f t="shared" si="32"/>
        <v>5</v>
      </c>
      <c r="AM90" s="56">
        <v>4</v>
      </c>
      <c r="AN90" s="49">
        <v>6</v>
      </c>
      <c r="AO90" s="859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9"/>
        <v>0</v>
      </c>
      <c r="AX90" s="439">
        <f t="shared" si="30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7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0"/>
      <c r="AA91" s="852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1211</v>
      </c>
      <c r="AH91" s="28">
        <v>0</v>
      </c>
      <c r="AI91" s="25"/>
      <c r="AJ91" s="25"/>
      <c r="AK91" s="855"/>
      <c r="AL91" s="449">
        <f t="shared" si="32"/>
        <v>5</v>
      </c>
      <c r="AM91" s="51">
        <v>5</v>
      </c>
      <c r="AN91" s="49">
        <v>7</v>
      </c>
      <c r="AO91" s="857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9"/>
        <v>1402.7</v>
      </c>
      <c r="AX91" s="439">
        <f t="shared" si="30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7"/>
      <c r="U92" s="44" t="s">
        <v>121</v>
      </c>
      <c r="V92" s="437"/>
      <c r="W92" s="437"/>
      <c r="X92" s="437"/>
      <c r="Y92" s="750"/>
      <c r="Z92" s="870"/>
      <c r="AA92" s="852"/>
      <c r="AB92" s="45" t="str">
        <f t="shared" si="16"/>
        <v>Resolução ANEEL Nº 3.033 de 26 de Abril de 2022</v>
      </c>
      <c r="AC92" s="25"/>
      <c r="AD92" s="25"/>
      <c r="AE92" s="25"/>
      <c r="AF92" s="28">
        <v>86</v>
      </c>
      <c r="AG92" s="29" t="s">
        <v>1212</v>
      </c>
      <c r="AH92" s="28">
        <v>0</v>
      </c>
      <c r="AI92" s="25"/>
      <c r="AJ92" s="25"/>
      <c r="AK92" s="855"/>
      <c r="AL92" s="449">
        <f t="shared" si="32"/>
        <v>5</v>
      </c>
      <c r="AM92" s="51">
        <v>5</v>
      </c>
      <c r="AN92" s="49">
        <v>8</v>
      </c>
      <c r="AO92" s="858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9"/>
        <v>0</v>
      </c>
      <c r="AX92" s="439">
        <f t="shared" si="30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7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0"/>
      <c r="AA93" s="852"/>
      <c r="AB93" s="45" t="str">
        <f t="shared" si="16"/>
        <v>Resolução ANEEL Nº 3.033 de 26 de Abril de 2022</v>
      </c>
      <c r="AC93" s="25"/>
      <c r="AD93" s="25"/>
      <c r="AE93" s="25"/>
      <c r="AF93" s="28">
        <v>87</v>
      </c>
      <c r="AG93" s="29" t="s">
        <v>1213</v>
      </c>
      <c r="AH93" s="28">
        <v>0</v>
      </c>
      <c r="AI93" s="25"/>
      <c r="AJ93" s="25"/>
      <c r="AK93" s="855"/>
      <c r="AL93" s="449">
        <f t="shared" si="32"/>
        <v>5</v>
      </c>
      <c r="AM93" s="51">
        <v>5</v>
      </c>
      <c r="AN93" s="49">
        <v>9</v>
      </c>
      <c r="AO93" s="858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9"/>
        <v>0</v>
      </c>
      <c r="AX93" s="439">
        <f t="shared" si="30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7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0"/>
      <c r="AA94" s="852"/>
      <c r="AB94" s="45" t="str">
        <f t="shared" si="16"/>
        <v>Resolução ANEEL Nº 3.033 de 26 de Abril de 2022</v>
      </c>
      <c r="AC94" s="25"/>
      <c r="AD94" s="25"/>
      <c r="AE94" s="25"/>
      <c r="AF94" s="28">
        <v>88</v>
      </c>
      <c r="AG94" s="29" t="s">
        <v>1214</v>
      </c>
      <c r="AH94" s="28">
        <v>0</v>
      </c>
      <c r="AI94" s="25"/>
      <c r="AJ94" s="25"/>
      <c r="AK94" s="855"/>
      <c r="AL94" s="449">
        <f t="shared" si="32"/>
        <v>5</v>
      </c>
      <c r="AM94" s="51">
        <v>5</v>
      </c>
      <c r="AN94" s="49">
        <v>10</v>
      </c>
      <c r="AO94" s="858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9"/>
        <v>0</v>
      </c>
      <c r="AX94" s="439">
        <f t="shared" si="30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7"/>
      <c r="U95" s="52" t="s">
        <v>150</v>
      </c>
      <c r="V95" s="436"/>
      <c r="W95" s="436"/>
      <c r="X95" s="436"/>
      <c r="Y95" s="752"/>
      <c r="Z95" s="870"/>
      <c r="AA95" s="852"/>
      <c r="AB95" s="45" t="str">
        <f t="shared" si="16"/>
        <v>Resolução ANEEL Nº 3.033 de 26 de Abril de 2022</v>
      </c>
      <c r="AC95" s="25"/>
      <c r="AD95" s="25"/>
      <c r="AE95" s="25"/>
      <c r="AF95" s="28">
        <v>89</v>
      </c>
      <c r="AG95" s="29" t="s">
        <v>1279</v>
      </c>
      <c r="AH95" s="28">
        <v>0</v>
      </c>
      <c r="AI95" s="25"/>
      <c r="AJ95" s="25"/>
      <c r="AK95" s="855"/>
      <c r="AL95" s="449">
        <f t="shared" si="32"/>
        <v>5</v>
      </c>
      <c r="AM95" s="51">
        <v>5</v>
      </c>
      <c r="AN95" s="49">
        <v>11</v>
      </c>
      <c r="AO95" s="858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9"/>
        <v>1431.77</v>
      </c>
      <c r="AX95" s="439">
        <f t="shared" si="30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7"/>
      <c r="U96" s="52" t="s">
        <v>179</v>
      </c>
      <c r="V96" s="436"/>
      <c r="W96" s="436"/>
      <c r="X96" s="436"/>
      <c r="Y96" s="752"/>
      <c r="Z96" s="870"/>
      <c r="AA96" s="852"/>
      <c r="AB96" s="45" t="str">
        <f t="shared" si="16"/>
        <v>Resolução ANEEL Nº 3.033 de 26 de Abril de 2022</v>
      </c>
      <c r="AC96" s="25"/>
      <c r="AD96" s="25"/>
      <c r="AE96" s="25"/>
      <c r="AF96" s="28">
        <v>90</v>
      </c>
      <c r="AG96" s="29" t="s">
        <v>1215</v>
      </c>
      <c r="AH96" s="28">
        <v>0</v>
      </c>
      <c r="AI96" s="25"/>
      <c r="AJ96" s="25"/>
      <c r="AK96" s="856"/>
      <c r="AL96" s="450">
        <f t="shared" si="32"/>
        <v>5</v>
      </c>
      <c r="AM96" s="56">
        <v>5</v>
      </c>
      <c r="AN96" s="49">
        <v>12</v>
      </c>
      <c r="AO96" s="859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9"/>
        <v>1431.77</v>
      </c>
      <c r="AX96" s="439">
        <f t="shared" si="30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7"/>
      <c r="U97" s="52" t="s">
        <v>180</v>
      </c>
      <c r="V97" s="436"/>
      <c r="W97" s="436"/>
      <c r="X97" s="436"/>
      <c r="Y97" s="752"/>
      <c r="Z97" s="870"/>
      <c r="AA97" s="852"/>
      <c r="AB97" s="45" t="str">
        <f t="shared" si="16"/>
        <v>Resolução ANEEL Nº 3.033 de 26 de Abril de 2022</v>
      </c>
      <c r="AC97" s="25"/>
      <c r="AD97" s="25"/>
      <c r="AE97" s="25"/>
      <c r="AF97" s="28">
        <v>91</v>
      </c>
      <c r="AG97" s="29" t="s">
        <v>1216</v>
      </c>
      <c r="AH97" s="28">
        <v>0</v>
      </c>
      <c r="AI97" s="25"/>
      <c r="AJ97" s="25"/>
      <c r="AK97" s="854">
        <v>2019</v>
      </c>
      <c r="AL97" s="448">
        <v>6</v>
      </c>
      <c r="AM97" s="48">
        <v>2</v>
      </c>
      <c r="AN97" s="49">
        <v>5</v>
      </c>
      <c r="AO97" s="857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3">AS97+AT97</f>
        <v>0</v>
      </c>
      <c r="AX97" s="439">
        <f t="shared" ref="AX97:AX116" si="34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7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0"/>
      <c r="AA98" s="852"/>
      <c r="AB98" s="45" t="str">
        <f t="shared" si="16"/>
        <v>Resolução ANEEL Nº 3.033 de 26 de Abril de 2022</v>
      </c>
      <c r="AC98" s="25"/>
      <c r="AD98" s="25"/>
      <c r="AE98" s="25"/>
      <c r="AF98" s="28">
        <v>92</v>
      </c>
      <c r="AG98" s="29" t="s">
        <v>1217</v>
      </c>
      <c r="AH98" s="28">
        <v>0</v>
      </c>
      <c r="AI98" s="25"/>
      <c r="AJ98" s="25"/>
      <c r="AK98" s="855"/>
      <c r="AL98" s="449">
        <f t="shared" ref="AL98:AM104" si="35">AL97</f>
        <v>6</v>
      </c>
      <c r="AM98" s="51">
        <f t="shared" si="35"/>
        <v>2</v>
      </c>
      <c r="AN98" s="49">
        <v>6</v>
      </c>
      <c r="AO98" s="858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3"/>
        <v>0</v>
      </c>
      <c r="AX98" s="439">
        <f t="shared" si="34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8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1"/>
      <c r="AA99" s="853"/>
      <c r="AB99" s="45" t="str">
        <f t="shared" ref="AB99:AB121" si="36">AB98</f>
        <v>Resolução ANEEL Nº 3.033 de 26 de Abril de 2022</v>
      </c>
      <c r="AC99" s="25"/>
      <c r="AD99" s="25"/>
      <c r="AE99" s="25"/>
      <c r="AF99" s="28">
        <v>93</v>
      </c>
      <c r="AG99" s="29" t="s">
        <v>1218</v>
      </c>
      <c r="AH99" s="28">
        <v>0</v>
      </c>
      <c r="AI99" s="25"/>
      <c r="AJ99" s="25"/>
      <c r="AK99" s="855"/>
      <c r="AL99" s="449">
        <f t="shared" si="35"/>
        <v>6</v>
      </c>
      <c r="AM99" s="51">
        <f>AM97</f>
        <v>2</v>
      </c>
      <c r="AN99" s="49">
        <v>7</v>
      </c>
      <c r="AO99" s="858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3"/>
        <v>0</v>
      </c>
      <c r="AX99" s="439">
        <f t="shared" si="34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9">
        <v>2023</v>
      </c>
      <c r="U100" s="716" t="s">
        <v>162</v>
      </c>
      <c r="V100" s="747"/>
      <c r="W100" s="747"/>
      <c r="X100" s="747"/>
      <c r="Y100" s="747"/>
      <c r="Z100" s="845">
        <v>45153</v>
      </c>
      <c r="AA100" s="845">
        <v>45510</v>
      </c>
      <c r="AB100" s="45" t="s">
        <v>1140</v>
      </c>
      <c r="AC100" s="25"/>
      <c r="AD100" s="25"/>
      <c r="AE100" s="25"/>
      <c r="AF100" s="28">
        <v>94</v>
      </c>
      <c r="AG100" s="29" t="s">
        <v>1219</v>
      </c>
      <c r="AH100" s="28">
        <v>0</v>
      </c>
      <c r="AI100" s="25"/>
      <c r="AJ100" s="25"/>
      <c r="AK100" s="855"/>
      <c r="AL100" s="449">
        <f t="shared" si="35"/>
        <v>6</v>
      </c>
      <c r="AM100" s="51">
        <f>AM97</f>
        <v>2</v>
      </c>
      <c r="AN100" s="49">
        <v>8</v>
      </c>
      <c r="AO100" s="858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3"/>
        <v>0</v>
      </c>
      <c r="AX100" s="439">
        <f t="shared" si="34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9"/>
      <c r="U101" s="742" t="s">
        <v>123</v>
      </c>
      <c r="V101" s="770">
        <f>AQ190</f>
        <v>30</v>
      </c>
      <c r="W101" s="770">
        <f>AR190</f>
        <v>19.010000000000002</v>
      </c>
      <c r="X101" s="770">
        <f>AW190</f>
        <v>512.61</v>
      </c>
      <c r="Y101" s="770">
        <f>AX190</f>
        <v>349.41999999999996</v>
      </c>
      <c r="Z101" s="846"/>
      <c r="AA101" s="846"/>
      <c r="AB101" s="45" t="str">
        <f>AB100</f>
        <v>Resolução ANEEL Nº 3.243 de 15 de agosto de 2023</v>
      </c>
      <c r="AC101" s="25"/>
      <c r="AD101" s="25"/>
      <c r="AE101" s="25"/>
      <c r="AF101" s="28">
        <v>95</v>
      </c>
      <c r="AG101" s="29" t="s">
        <v>1220</v>
      </c>
      <c r="AH101" s="28">
        <v>0</v>
      </c>
      <c r="AI101" s="25"/>
      <c r="AJ101" s="25"/>
      <c r="AK101" s="855"/>
      <c r="AL101" s="449">
        <f t="shared" si="35"/>
        <v>6</v>
      </c>
      <c r="AM101" s="51">
        <f>AM97</f>
        <v>2</v>
      </c>
      <c r="AN101" s="49">
        <v>9</v>
      </c>
      <c r="AO101" s="858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3"/>
        <v>0</v>
      </c>
      <c r="AX101" s="439">
        <f t="shared" si="34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9"/>
      <c r="U102" s="742" t="s">
        <v>122</v>
      </c>
      <c r="V102" s="742">
        <f t="shared" ref="V102:W104" si="37">AQ191</f>
        <v>35</v>
      </c>
      <c r="W102" s="742">
        <f t="shared" si="37"/>
        <v>20.350000000000001</v>
      </c>
      <c r="X102" s="742">
        <f t="shared" ref="X102:Y104" si="38">AW191</f>
        <v>524.6</v>
      </c>
      <c r="Y102" s="742">
        <f t="shared" si="38"/>
        <v>361.40999999999997</v>
      </c>
      <c r="Z102" s="846"/>
      <c r="AA102" s="846"/>
      <c r="AB102" s="45" t="str">
        <f>AB101</f>
        <v>Resolução ANEEL Nº 3.243 de 15 de agosto de 2023</v>
      </c>
      <c r="AC102" s="25"/>
      <c r="AD102" s="25"/>
      <c r="AE102" s="25"/>
      <c r="AF102" s="28">
        <v>96</v>
      </c>
      <c r="AG102" s="29" t="s">
        <v>1221</v>
      </c>
      <c r="AH102" s="28">
        <v>0</v>
      </c>
      <c r="AI102" s="25"/>
      <c r="AJ102" s="25"/>
      <c r="AK102" s="855"/>
      <c r="AL102" s="449">
        <f t="shared" si="35"/>
        <v>6</v>
      </c>
      <c r="AM102" s="51">
        <f>AM98</f>
        <v>2</v>
      </c>
      <c r="AN102" s="53">
        <v>10</v>
      </c>
      <c r="AO102" s="858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3"/>
        <v>0</v>
      </c>
      <c r="AX102" s="439">
        <f t="shared" si="34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9"/>
      <c r="U103" s="742" t="s">
        <v>121</v>
      </c>
      <c r="V103" s="742">
        <f>V104</f>
        <v>113.3</v>
      </c>
      <c r="W103" s="742">
        <f>W104</f>
        <v>51.12</v>
      </c>
      <c r="X103" s="742">
        <f>X104</f>
        <v>585.48</v>
      </c>
      <c r="Y103" s="742">
        <f>Y104</f>
        <v>422.28999999999996</v>
      </c>
      <c r="Z103" s="846"/>
      <c r="AA103" s="846"/>
      <c r="AB103" s="45" t="str">
        <f t="shared" si="36"/>
        <v>Resolução ANEEL Nº 3.243 de 15 de agosto de 2023</v>
      </c>
      <c r="AC103" s="25"/>
      <c r="AD103" s="25"/>
      <c r="AE103" s="25"/>
      <c r="AF103" s="28">
        <v>97</v>
      </c>
      <c r="AG103" s="29" t="s">
        <v>1222</v>
      </c>
      <c r="AH103" s="28">
        <v>0</v>
      </c>
      <c r="AI103" s="25"/>
      <c r="AJ103" s="25"/>
      <c r="AK103" s="855"/>
      <c r="AL103" s="449">
        <f t="shared" si="35"/>
        <v>6</v>
      </c>
      <c r="AM103" s="51">
        <f>AM99</f>
        <v>2</v>
      </c>
      <c r="AN103" s="53">
        <v>11</v>
      </c>
      <c r="AO103" s="858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3"/>
        <v>0</v>
      </c>
      <c r="AX103" s="439">
        <f t="shared" si="34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9"/>
      <c r="U104" s="742" t="s">
        <v>63</v>
      </c>
      <c r="V104" s="742">
        <f t="shared" si="37"/>
        <v>113.3</v>
      </c>
      <c r="W104" s="742">
        <f t="shared" si="37"/>
        <v>51.12</v>
      </c>
      <c r="X104" s="742">
        <f t="shared" si="38"/>
        <v>585.48</v>
      </c>
      <c r="Y104" s="742">
        <f t="shared" si="38"/>
        <v>422.28999999999996</v>
      </c>
      <c r="Z104" s="846"/>
      <c r="AA104" s="846"/>
      <c r="AB104" s="45" t="str">
        <f t="shared" si="36"/>
        <v>Resolução ANEEL Nº 3.243 de 15 de agosto de 2023</v>
      </c>
      <c r="AC104" s="25"/>
      <c r="AD104" s="25"/>
      <c r="AE104" s="25"/>
      <c r="AF104" s="28">
        <v>98</v>
      </c>
      <c r="AG104" s="29" t="s">
        <v>1223</v>
      </c>
      <c r="AH104" s="28">
        <v>0</v>
      </c>
      <c r="AI104" s="25"/>
      <c r="AJ104" s="25"/>
      <c r="AK104" s="855"/>
      <c r="AL104" s="449">
        <f t="shared" si="35"/>
        <v>6</v>
      </c>
      <c r="AM104" s="51">
        <f>AM100</f>
        <v>2</v>
      </c>
      <c r="AN104" s="53">
        <v>12</v>
      </c>
      <c r="AO104" s="859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3"/>
        <v>0</v>
      </c>
      <c r="AX104" s="439">
        <f t="shared" si="34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9"/>
      <c r="U105" s="742" t="s">
        <v>64</v>
      </c>
      <c r="V105" s="742">
        <f>AS196</f>
        <v>1612.95</v>
      </c>
      <c r="W105" s="742">
        <f>AU196</f>
        <v>475.46</v>
      </c>
      <c r="X105" s="742">
        <f>AW196</f>
        <v>2066.7800000000002</v>
      </c>
      <c r="Y105" s="742">
        <f>AX196</f>
        <v>766.09999999999991</v>
      </c>
      <c r="Z105" s="846"/>
      <c r="AA105" s="846"/>
      <c r="AB105" s="45" t="str">
        <f t="shared" si="36"/>
        <v>Resolução ANEEL Nº 3.243 de 15 de agosto de 2023</v>
      </c>
      <c r="AC105" s="25"/>
      <c r="AD105" s="25"/>
      <c r="AE105" s="25"/>
      <c r="AF105" s="28">
        <v>99</v>
      </c>
      <c r="AG105" s="29" t="s">
        <v>1224</v>
      </c>
      <c r="AH105" s="28">
        <v>0</v>
      </c>
      <c r="AI105" s="25"/>
      <c r="AJ105" s="25"/>
      <c r="AK105" s="855"/>
      <c r="AL105" s="449">
        <f>AL101</f>
        <v>6</v>
      </c>
      <c r="AM105" s="48">
        <v>3</v>
      </c>
      <c r="AN105" s="53">
        <v>2</v>
      </c>
      <c r="AO105" s="857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3"/>
        <v>0</v>
      </c>
      <c r="AX105" s="439">
        <f t="shared" si="34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9"/>
      <c r="U106" s="742" t="s">
        <v>150</v>
      </c>
      <c r="V106" s="742">
        <f>AS197</f>
        <v>1612.95</v>
      </c>
      <c r="W106" s="742">
        <f>AU197</f>
        <v>475.46</v>
      </c>
      <c r="X106" s="742">
        <f>AW197</f>
        <v>2066.7800000000002</v>
      </c>
      <c r="Y106" s="742">
        <f>AX197</f>
        <v>766.09999999999991</v>
      </c>
      <c r="Z106" s="846"/>
      <c r="AA106" s="846"/>
      <c r="AB106" s="45" t="str">
        <f t="shared" si="36"/>
        <v>Resolução ANEEL Nº 3.243 de 15 de agosto de 2023</v>
      </c>
      <c r="AC106" s="25"/>
      <c r="AD106" s="25"/>
      <c r="AE106" s="25"/>
      <c r="AF106" s="28">
        <v>100</v>
      </c>
      <c r="AG106" s="29" t="s">
        <v>1225</v>
      </c>
      <c r="AH106" s="28">
        <v>0</v>
      </c>
      <c r="AI106" s="25"/>
      <c r="AJ106" s="25"/>
      <c r="AK106" s="855"/>
      <c r="AL106" s="449">
        <f>AL101</f>
        <v>6</v>
      </c>
      <c r="AM106" s="51">
        <f>AM105</f>
        <v>3</v>
      </c>
      <c r="AN106" s="53">
        <v>3</v>
      </c>
      <c r="AO106" s="858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3"/>
        <v>0</v>
      </c>
      <c r="AX106" s="439">
        <f t="shared" si="34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9"/>
      <c r="U107" s="52" t="s">
        <v>179</v>
      </c>
      <c r="V107" s="436"/>
      <c r="W107" s="436"/>
      <c r="X107" s="436"/>
      <c r="Y107" s="436"/>
      <c r="Z107" s="846"/>
      <c r="AA107" s="846"/>
      <c r="AB107" s="45" t="str">
        <f t="shared" si="36"/>
        <v>Resolução ANEEL Nº 3.243 de 15 de agosto de 2023</v>
      </c>
      <c r="AC107" s="25"/>
      <c r="AD107" s="25"/>
      <c r="AE107" s="25"/>
      <c r="AF107" s="28">
        <v>101</v>
      </c>
      <c r="AG107" s="29" t="s">
        <v>1226</v>
      </c>
      <c r="AH107" s="28">
        <v>0</v>
      </c>
      <c r="AI107" s="25"/>
      <c r="AJ107" s="25"/>
      <c r="AK107" s="855"/>
      <c r="AL107" s="449">
        <f t="shared" ref="AL107:AM117" si="39">AL106</f>
        <v>6</v>
      </c>
      <c r="AM107" s="51">
        <f>AM105</f>
        <v>3</v>
      </c>
      <c r="AN107" s="53">
        <v>4</v>
      </c>
      <c r="AO107" s="858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3"/>
        <v>0</v>
      </c>
      <c r="AX107" s="439">
        <f t="shared" si="34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9"/>
      <c r="U108" s="52" t="s">
        <v>180</v>
      </c>
      <c r="V108" s="436"/>
      <c r="W108" s="436"/>
      <c r="X108" s="436"/>
      <c r="Y108" s="436"/>
      <c r="Z108" s="846"/>
      <c r="AA108" s="846"/>
      <c r="AB108" s="45" t="str">
        <f t="shared" si="36"/>
        <v>Resolução ANEEL Nº 3.243 de 15 de agosto de 2023</v>
      </c>
      <c r="AC108" s="25"/>
      <c r="AD108" s="25"/>
      <c r="AE108" s="25"/>
      <c r="AF108" s="28">
        <v>102</v>
      </c>
      <c r="AG108" s="29" t="s">
        <v>1280</v>
      </c>
      <c r="AH108" s="28">
        <v>0</v>
      </c>
      <c r="AI108" s="25"/>
      <c r="AJ108" s="25"/>
      <c r="AK108" s="855"/>
      <c r="AL108" s="449">
        <f t="shared" si="39"/>
        <v>6</v>
      </c>
      <c r="AM108" s="51">
        <f t="shared" si="39"/>
        <v>3</v>
      </c>
      <c r="AN108" s="53">
        <v>5</v>
      </c>
      <c r="AO108" s="858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3"/>
        <v>0</v>
      </c>
      <c r="AX108" s="439">
        <f t="shared" si="34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9"/>
      <c r="U109" s="742" t="s">
        <v>151</v>
      </c>
      <c r="V109" s="742">
        <f>AS200</f>
        <v>1706.19</v>
      </c>
      <c r="W109" s="742">
        <f>AU200</f>
        <v>494.11</v>
      </c>
      <c r="X109" s="742">
        <f>AW200</f>
        <v>2160.02</v>
      </c>
      <c r="Y109" s="742">
        <f>AX200</f>
        <v>784.75</v>
      </c>
      <c r="Z109" s="846"/>
      <c r="AA109" s="846"/>
      <c r="AB109" s="45" t="str">
        <f t="shared" si="36"/>
        <v>Resolução ANEEL Nº 3.243 de 15 de agosto de 2023</v>
      </c>
      <c r="AC109" s="25"/>
      <c r="AD109" s="25"/>
      <c r="AE109" s="25"/>
      <c r="AF109" s="28">
        <v>103</v>
      </c>
      <c r="AG109" s="29" t="s">
        <v>1227</v>
      </c>
      <c r="AH109" s="28">
        <v>0</v>
      </c>
      <c r="AI109" s="25"/>
      <c r="AJ109" s="25"/>
      <c r="AK109" s="855"/>
      <c r="AL109" s="449">
        <f t="shared" si="39"/>
        <v>6</v>
      </c>
      <c r="AM109" s="56">
        <f t="shared" si="39"/>
        <v>3</v>
      </c>
      <c r="AN109" s="53">
        <v>6</v>
      </c>
      <c r="AO109" s="859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3"/>
        <v>432.26</v>
      </c>
      <c r="AX109" s="439">
        <f t="shared" si="34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0"/>
      <c r="U110" s="742" t="s">
        <v>181</v>
      </c>
      <c r="V110" s="742">
        <f>V109</f>
        <v>1706.19</v>
      </c>
      <c r="W110" s="742">
        <f>W109</f>
        <v>494.11</v>
      </c>
      <c r="X110" s="742">
        <f>X109</f>
        <v>2160.02</v>
      </c>
      <c r="Y110" s="742">
        <f>Y109</f>
        <v>784.75</v>
      </c>
      <c r="Z110" s="847"/>
      <c r="AA110" s="847"/>
      <c r="AB110" s="45" t="str">
        <f t="shared" si="36"/>
        <v>Resolução ANEEL Nº 3.243 de 15 de agosto de 2023</v>
      </c>
      <c r="AC110" s="25"/>
      <c r="AD110" s="25"/>
      <c r="AE110" s="25"/>
      <c r="AF110" s="28">
        <v>104</v>
      </c>
      <c r="AG110" s="29" t="s">
        <v>1228</v>
      </c>
      <c r="AH110" s="28">
        <v>0</v>
      </c>
      <c r="AI110" s="25"/>
      <c r="AJ110" s="25"/>
      <c r="AK110" s="855"/>
      <c r="AL110" s="449">
        <f t="shared" si="39"/>
        <v>6</v>
      </c>
      <c r="AM110" s="51">
        <v>4</v>
      </c>
      <c r="AN110" s="49">
        <v>5</v>
      </c>
      <c r="AO110" s="857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3"/>
        <v>0</v>
      </c>
      <c r="AX110" s="439">
        <f t="shared" si="34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8">
        <v>2024</v>
      </c>
      <c r="U111" s="44" t="s">
        <v>162</v>
      </c>
      <c r="V111" s="437"/>
      <c r="W111" s="437"/>
      <c r="X111" s="437"/>
      <c r="Y111" s="437"/>
      <c r="Z111" s="845">
        <v>44415</v>
      </c>
      <c r="AA111" s="845">
        <v>44779</v>
      </c>
      <c r="AB111" s="45" t="s">
        <v>1287</v>
      </c>
      <c r="AC111" s="25"/>
      <c r="AD111" s="25"/>
      <c r="AE111" s="25"/>
      <c r="AF111" s="28">
        <v>105</v>
      </c>
      <c r="AG111" s="29" t="s">
        <v>1229</v>
      </c>
      <c r="AH111" s="28">
        <v>0</v>
      </c>
      <c r="AI111" s="25"/>
      <c r="AJ111" s="25"/>
      <c r="AK111" s="855"/>
      <c r="AL111" s="449">
        <f t="shared" si="39"/>
        <v>6</v>
      </c>
      <c r="AM111" s="56">
        <v>4</v>
      </c>
      <c r="AN111" s="49">
        <v>6</v>
      </c>
      <c r="AO111" s="859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3"/>
        <v>0</v>
      </c>
      <c r="AX111" s="439">
        <f t="shared" si="34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9"/>
      <c r="U112" s="44" t="s">
        <v>123</v>
      </c>
      <c r="V112" s="437"/>
      <c r="W112" s="437"/>
      <c r="X112" s="437"/>
      <c r="Y112" s="437"/>
      <c r="Z112" s="852"/>
      <c r="AA112" s="852"/>
      <c r="AB112" s="45" t="str">
        <f>AB111</f>
        <v>Resolução ANEEL Nº 3.371 de 06 de Agosto de 2024</v>
      </c>
      <c r="AC112" s="25"/>
      <c r="AD112" s="25"/>
      <c r="AE112" s="25"/>
      <c r="AF112" s="28">
        <v>106</v>
      </c>
      <c r="AG112" s="29" t="s">
        <v>1230</v>
      </c>
      <c r="AH112" s="28">
        <v>0</v>
      </c>
      <c r="AI112" s="25"/>
      <c r="AJ112" s="25"/>
      <c r="AK112" s="855"/>
      <c r="AL112" s="449">
        <f t="shared" si="39"/>
        <v>6</v>
      </c>
      <c r="AM112" s="51">
        <v>5</v>
      </c>
      <c r="AN112" s="49">
        <v>7</v>
      </c>
      <c r="AO112" s="857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3"/>
        <v>1123.5900000000001</v>
      </c>
      <c r="AX112" s="439">
        <f t="shared" si="34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9"/>
      <c r="U113" s="44" t="s">
        <v>122</v>
      </c>
      <c r="V113" s="437"/>
      <c r="W113" s="437"/>
      <c r="X113" s="437"/>
      <c r="Y113" s="437"/>
      <c r="Z113" s="852"/>
      <c r="AA113" s="852"/>
      <c r="AB113" s="45" t="str">
        <f>AB112</f>
        <v>Resolução ANEEL Nº 3.371 de 06 de Agosto de 2024</v>
      </c>
      <c r="AC113" s="25"/>
      <c r="AD113" s="25"/>
      <c r="AE113" s="25"/>
      <c r="AF113" s="28">
        <v>107</v>
      </c>
      <c r="AG113" s="29" t="s">
        <v>1281</v>
      </c>
      <c r="AH113" s="28">
        <v>0</v>
      </c>
      <c r="AI113" s="25"/>
      <c r="AJ113" s="25"/>
      <c r="AK113" s="855"/>
      <c r="AL113" s="449">
        <f t="shared" si="39"/>
        <v>6</v>
      </c>
      <c r="AM113" s="51">
        <v>5</v>
      </c>
      <c r="AN113" s="49">
        <v>8</v>
      </c>
      <c r="AO113" s="858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3"/>
        <v>0</v>
      </c>
      <c r="AX113" s="439">
        <f t="shared" si="34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9"/>
      <c r="U114" s="44" t="s">
        <v>121</v>
      </c>
      <c r="V114" s="437"/>
      <c r="W114" s="437"/>
      <c r="X114" s="437"/>
      <c r="Y114" s="437"/>
      <c r="Z114" s="852"/>
      <c r="AA114" s="852"/>
      <c r="AB114" s="45" t="str">
        <f t="shared" si="36"/>
        <v>Resolução ANEEL Nº 3.371 de 06 de Agosto de 2024</v>
      </c>
      <c r="AC114" s="25"/>
      <c r="AD114" s="25"/>
      <c r="AE114" s="25"/>
      <c r="AF114" s="28">
        <v>108</v>
      </c>
      <c r="AG114" s="29" t="s">
        <v>1231</v>
      </c>
      <c r="AH114" s="28">
        <v>0</v>
      </c>
      <c r="AI114" s="25"/>
      <c r="AJ114" s="25"/>
      <c r="AK114" s="855"/>
      <c r="AL114" s="449">
        <f t="shared" si="39"/>
        <v>6</v>
      </c>
      <c r="AM114" s="51">
        <v>5</v>
      </c>
      <c r="AN114" s="49">
        <v>9</v>
      </c>
      <c r="AO114" s="858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3"/>
        <v>0</v>
      </c>
      <c r="AX114" s="439">
        <f t="shared" si="34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9"/>
      <c r="U115" s="742" t="s">
        <v>63</v>
      </c>
      <c r="V115" s="770">
        <f>AQ214</f>
        <v>106.32</v>
      </c>
      <c r="W115" s="770">
        <f>AR214</f>
        <v>47.53</v>
      </c>
      <c r="X115" s="770">
        <f>AW214</f>
        <v>557.12</v>
      </c>
      <c r="Y115" s="770">
        <f>AX214</f>
        <v>397.53</v>
      </c>
      <c r="Z115" s="852"/>
      <c r="AA115" s="852"/>
      <c r="AB115" s="45" t="str">
        <f t="shared" si="36"/>
        <v>Resolução ANEEL Nº 3.371 de 06 de Agosto de 2024</v>
      </c>
      <c r="AC115" s="25"/>
      <c r="AD115" s="25"/>
      <c r="AE115" s="25"/>
      <c r="AF115" s="28">
        <v>109</v>
      </c>
      <c r="AG115" s="29" t="s">
        <v>1232</v>
      </c>
      <c r="AH115" s="28">
        <v>0</v>
      </c>
      <c r="AI115" s="25"/>
      <c r="AJ115" s="25"/>
      <c r="AK115" s="855"/>
      <c r="AL115" s="449">
        <f t="shared" si="39"/>
        <v>6</v>
      </c>
      <c r="AM115" s="51">
        <v>5</v>
      </c>
      <c r="AN115" s="49">
        <v>10</v>
      </c>
      <c r="AO115" s="858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3"/>
        <v>0</v>
      </c>
      <c r="AX115" s="439">
        <f t="shared" si="34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9"/>
      <c r="U116" s="742" t="s">
        <v>64</v>
      </c>
      <c r="V116" s="770">
        <f>AS217</f>
        <v>1601.47</v>
      </c>
      <c r="W116" s="770">
        <f>AU217</f>
        <v>465.98</v>
      </c>
      <c r="X116" s="770">
        <f>AW217</f>
        <v>2038.74</v>
      </c>
      <c r="Y116" s="770">
        <f>AX217</f>
        <v>743.66000000000008</v>
      </c>
      <c r="Z116" s="852"/>
      <c r="AA116" s="852"/>
      <c r="AB116" s="45" t="str">
        <f t="shared" si="36"/>
        <v>Resolução ANEEL Nº 3.371 de 06 de Agosto de 2024</v>
      </c>
      <c r="AC116" s="25"/>
      <c r="AD116" s="25"/>
      <c r="AE116" s="25"/>
      <c r="AF116" s="28">
        <v>110</v>
      </c>
      <c r="AG116" s="29" t="s">
        <v>1233</v>
      </c>
      <c r="AH116" s="28">
        <v>0</v>
      </c>
      <c r="AI116" s="25"/>
      <c r="AJ116" s="25"/>
      <c r="AK116" s="855"/>
      <c r="AL116" s="449">
        <f t="shared" si="39"/>
        <v>6</v>
      </c>
      <c r="AM116" s="51">
        <v>5</v>
      </c>
      <c r="AN116" s="49">
        <v>11</v>
      </c>
      <c r="AO116" s="858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3"/>
        <v>1113.47</v>
      </c>
      <c r="AX116" s="439">
        <f t="shared" si="34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9"/>
      <c r="U117" s="52" t="s">
        <v>150</v>
      </c>
      <c r="V117" s="436"/>
      <c r="W117" s="436"/>
      <c r="X117" s="436"/>
      <c r="Y117" s="436"/>
      <c r="Z117" s="852"/>
      <c r="AA117" s="852"/>
      <c r="AB117" s="45" t="str">
        <f t="shared" si="36"/>
        <v>Resolução ANEEL Nº 3.371 de 06 de Agosto de 2024</v>
      </c>
      <c r="AC117" s="25"/>
      <c r="AD117" s="25"/>
      <c r="AE117" s="25"/>
      <c r="AF117" s="28">
        <v>111</v>
      </c>
      <c r="AG117" s="29" t="s">
        <v>1234</v>
      </c>
      <c r="AH117" s="28">
        <v>0</v>
      </c>
      <c r="AI117" s="25"/>
      <c r="AJ117" s="25"/>
      <c r="AK117" s="856"/>
      <c r="AL117" s="450">
        <f t="shared" si="39"/>
        <v>6</v>
      </c>
      <c r="AM117" s="56">
        <v>5</v>
      </c>
      <c r="AN117" s="49">
        <v>12</v>
      </c>
      <c r="AO117" s="859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9"/>
      <c r="U118" s="52" t="s">
        <v>179</v>
      </c>
      <c r="V118" s="436"/>
      <c r="W118" s="436"/>
      <c r="X118" s="436"/>
      <c r="Y118" s="436"/>
      <c r="Z118" s="852"/>
      <c r="AA118" s="852"/>
      <c r="AB118" s="45" t="str">
        <f t="shared" si="36"/>
        <v>Resolução ANEEL Nº 3.371 de 06 de Agosto de 2024</v>
      </c>
      <c r="AC118" s="25"/>
      <c r="AD118" s="25"/>
      <c r="AE118" s="25"/>
      <c r="AF118" s="28">
        <v>112</v>
      </c>
      <c r="AG118" s="29" t="s">
        <v>1235</v>
      </c>
      <c r="AH118" s="28">
        <v>0</v>
      </c>
      <c r="AI118" s="25"/>
      <c r="AJ118" s="25"/>
      <c r="AK118" s="854">
        <v>2020</v>
      </c>
      <c r="AL118" s="448">
        <v>7</v>
      </c>
      <c r="AM118" s="48">
        <v>2</v>
      </c>
      <c r="AN118" s="49">
        <v>5</v>
      </c>
      <c r="AO118" s="857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40">AS118+AT118</f>
        <v>0</v>
      </c>
      <c r="AX118" s="439">
        <f t="shared" ref="AX118:AX138" si="41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9"/>
      <c r="U119" s="52" t="s">
        <v>180</v>
      </c>
      <c r="V119" s="436"/>
      <c r="W119" s="436"/>
      <c r="X119" s="436"/>
      <c r="Y119" s="436"/>
      <c r="Z119" s="852"/>
      <c r="AA119" s="852"/>
      <c r="AB119" s="45" t="str">
        <f t="shared" si="36"/>
        <v>Resolução ANEEL Nº 3.371 de 06 de Agosto de 2024</v>
      </c>
      <c r="AC119" s="25"/>
      <c r="AD119" s="25"/>
      <c r="AE119" s="25"/>
      <c r="AF119" s="28">
        <v>113</v>
      </c>
      <c r="AG119" s="29" t="s">
        <v>1236</v>
      </c>
      <c r="AH119" s="28">
        <v>0</v>
      </c>
      <c r="AI119" s="25"/>
      <c r="AJ119" s="25"/>
      <c r="AK119" s="855"/>
      <c r="AL119" s="449">
        <f t="shared" ref="AL119:AM125" si="42">AL118</f>
        <v>7</v>
      </c>
      <c r="AM119" s="51">
        <f t="shared" si="42"/>
        <v>2</v>
      </c>
      <c r="AN119" s="49">
        <v>6</v>
      </c>
      <c r="AO119" s="858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40"/>
        <v>0</v>
      </c>
      <c r="AX119" s="439">
        <f t="shared" si="41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9"/>
      <c r="U120" s="742" t="s">
        <v>151</v>
      </c>
      <c r="V120" s="770">
        <f>AS221</f>
        <v>1694.54</v>
      </c>
      <c r="W120" s="770">
        <f>AU221</f>
        <v>484.59</v>
      </c>
      <c r="X120" s="770">
        <f>AW221</f>
        <v>2131.81</v>
      </c>
      <c r="Y120" s="770">
        <f>AX221</f>
        <v>762.27</v>
      </c>
      <c r="Z120" s="852"/>
      <c r="AA120" s="852"/>
      <c r="AB120" s="45" t="str">
        <f t="shared" si="36"/>
        <v>Resolução ANEEL Nº 3.371 de 06 de Agosto de 2024</v>
      </c>
      <c r="AC120" s="25"/>
      <c r="AD120" s="25"/>
      <c r="AE120" s="25"/>
      <c r="AF120" s="28">
        <v>114</v>
      </c>
      <c r="AG120" s="29" t="s">
        <v>1237</v>
      </c>
      <c r="AH120" s="28">
        <v>0</v>
      </c>
      <c r="AI120" s="25"/>
      <c r="AJ120" s="25"/>
      <c r="AK120" s="855"/>
      <c r="AL120" s="449">
        <f t="shared" si="42"/>
        <v>7</v>
      </c>
      <c r="AM120" s="51">
        <f>AM118</f>
        <v>2</v>
      </c>
      <c r="AN120" s="49">
        <v>7</v>
      </c>
      <c r="AO120" s="858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40"/>
        <v>0</v>
      </c>
      <c r="AX120" s="439">
        <f t="shared" si="41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0"/>
      <c r="U121" s="742" t="s">
        <v>181</v>
      </c>
      <c r="V121" s="771">
        <f>V120</f>
        <v>1694.54</v>
      </c>
      <c r="W121" s="771">
        <f>W120</f>
        <v>484.59</v>
      </c>
      <c r="X121" s="771">
        <f>X120</f>
        <v>2131.81</v>
      </c>
      <c r="Y121" s="771">
        <f>Y120</f>
        <v>762.27</v>
      </c>
      <c r="Z121" s="853"/>
      <c r="AA121" s="853"/>
      <c r="AB121" s="45" t="str">
        <f t="shared" si="36"/>
        <v>Resolução ANEEL Nº 3.371 de 06 de Agosto de 2024</v>
      </c>
      <c r="AC121" s="25"/>
      <c r="AD121" s="25"/>
      <c r="AE121" s="25"/>
      <c r="AF121" s="28">
        <v>115</v>
      </c>
      <c r="AG121" s="29" t="s">
        <v>1238</v>
      </c>
      <c r="AH121" s="28">
        <v>0</v>
      </c>
      <c r="AI121" s="25"/>
      <c r="AJ121" s="25"/>
      <c r="AK121" s="855"/>
      <c r="AL121" s="449">
        <f t="shared" si="42"/>
        <v>7</v>
      </c>
      <c r="AM121" s="51">
        <f>AM118</f>
        <v>2</v>
      </c>
      <c r="AN121" s="49">
        <v>8</v>
      </c>
      <c r="AO121" s="858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40"/>
        <v>0</v>
      </c>
      <c r="AX121" s="439">
        <f t="shared" si="41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8">
        <v>2024</v>
      </c>
      <c r="U122" s="44" t="s">
        <v>162</v>
      </c>
      <c r="V122" s="437"/>
      <c r="W122" s="437"/>
      <c r="X122" s="437"/>
      <c r="Y122" s="437"/>
      <c r="Z122" s="845">
        <v>45876</v>
      </c>
      <c r="AA122" s="845">
        <v>46240</v>
      </c>
      <c r="AB122" s="45" t="s">
        <v>1288</v>
      </c>
      <c r="AC122" s="25"/>
      <c r="AD122" s="25"/>
      <c r="AE122" s="25"/>
      <c r="AF122" s="28">
        <v>116</v>
      </c>
      <c r="AG122" s="29" t="s">
        <v>1239</v>
      </c>
      <c r="AH122" s="28">
        <v>0</v>
      </c>
      <c r="AI122" s="25"/>
      <c r="AJ122" s="25"/>
      <c r="AK122" s="855"/>
      <c r="AL122" s="449">
        <f t="shared" si="42"/>
        <v>7</v>
      </c>
      <c r="AM122" s="51">
        <f>AM118</f>
        <v>2</v>
      </c>
      <c r="AN122" s="49">
        <v>9</v>
      </c>
      <c r="AO122" s="858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40"/>
        <v>0</v>
      </c>
      <c r="AX122" s="439">
        <f t="shared" si="41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9"/>
      <c r="U123" s="44" t="s">
        <v>123</v>
      </c>
      <c r="V123" s="437"/>
      <c r="W123" s="437"/>
      <c r="X123" s="437"/>
      <c r="Y123" s="437"/>
      <c r="Z123" s="852"/>
      <c r="AA123" s="852"/>
      <c r="AB123" s="45" t="str">
        <f>AB122</f>
        <v>Resolução ANEEL Nº 3.507 de 05 de Agosto de 2025</v>
      </c>
      <c r="AC123" s="25"/>
      <c r="AD123" s="25"/>
      <c r="AE123" s="25"/>
      <c r="AF123" s="28">
        <v>117</v>
      </c>
      <c r="AG123" s="29" t="s">
        <v>1240</v>
      </c>
      <c r="AH123" s="28">
        <v>0</v>
      </c>
      <c r="AI123" s="25"/>
      <c r="AJ123" s="25"/>
      <c r="AK123" s="855"/>
      <c r="AL123" s="449">
        <f t="shared" si="42"/>
        <v>7</v>
      </c>
      <c r="AM123" s="51">
        <f>AM119</f>
        <v>2</v>
      </c>
      <c r="AN123" s="53">
        <v>10</v>
      </c>
      <c r="AO123" s="858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40"/>
        <v>0</v>
      </c>
      <c r="AX123" s="439">
        <f t="shared" si="41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9"/>
      <c r="U124" s="44" t="s">
        <v>122</v>
      </c>
      <c r="V124" s="437"/>
      <c r="W124" s="437"/>
      <c r="X124" s="437"/>
      <c r="Y124" s="437"/>
      <c r="Z124" s="852"/>
      <c r="AA124" s="852"/>
      <c r="AB124" s="45" t="str">
        <f>AB123</f>
        <v>Resolução ANEEL Nº 3.507 de 05 de Agosto de 2025</v>
      </c>
      <c r="AC124" s="25"/>
      <c r="AD124" s="25"/>
      <c r="AE124" s="25"/>
      <c r="AF124" s="28">
        <v>118</v>
      </c>
      <c r="AG124" s="29" t="s">
        <v>1241</v>
      </c>
      <c r="AH124" s="28">
        <v>0</v>
      </c>
      <c r="AI124" s="25"/>
      <c r="AJ124" s="25"/>
      <c r="AK124" s="855"/>
      <c r="AL124" s="449">
        <f t="shared" si="42"/>
        <v>7</v>
      </c>
      <c r="AM124" s="51">
        <f>AM120</f>
        <v>2</v>
      </c>
      <c r="AN124" s="53">
        <v>11</v>
      </c>
      <c r="AO124" s="858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40"/>
        <v>0</v>
      </c>
      <c r="AX124" s="439">
        <f t="shared" si="41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9"/>
      <c r="U125" s="44" t="s">
        <v>121</v>
      </c>
      <c r="V125" s="437"/>
      <c r="W125" s="437"/>
      <c r="X125" s="437"/>
      <c r="Y125" s="437"/>
      <c r="Z125" s="852"/>
      <c r="AA125" s="852"/>
      <c r="AB125" s="45" t="str">
        <f t="shared" ref="AB125:AB132" si="43">AB124</f>
        <v>Resolução ANEEL Nº 3.507 de 05 de Agosto de 2025</v>
      </c>
      <c r="AC125" s="25"/>
      <c r="AD125" s="25"/>
      <c r="AE125" s="25"/>
      <c r="AF125" s="28">
        <v>119</v>
      </c>
      <c r="AG125" s="29" t="s">
        <v>1242</v>
      </c>
      <c r="AH125" s="28">
        <v>0</v>
      </c>
      <c r="AI125" s="25"/>
      <c r="AJ125" s="25"/>
      <c r="AK125" s="855"/>
      <c r="AL125" s="449">
        <f t="shared" si="42"/>
        <v>7</v>
      </c>
      <c r="AM125" s="51">
        <f>AM121</f>
        <v>2</v>
      </c>
      <c r="AN125" s="53">
        <v>12</v>
      </c>
      <c r="AO125" s="859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40"/>
        <v>0</v>
      </c>
      <c r="AX125" s="439">
        <f t="shared" si="41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9"/>
      <c r="U126" s="742" t="s">
        <v>63</v>
      </c>
      <c r="V126" s="770">
        <f>AQ235</f>
        <v>100.12</v>
      </c>
      <c r="W126" s="770">
        <f>AR235</f>
        <v>44.81</v>
      </c>
      <c r="X126" s="770">
        <f>AW235</f>
        <v>590.43000000000006</v>
      </c>
      <c r="Y126" s="770">
        <f>AX235</f>
        <v>420.79</v>
      </c>
      <c r="Z126" s="852"/>
      <c r="AA126" s="852"/>
      <c r="AB126" s="45" t="str">
        <f t="shared" si="43"/>
        <v>Resolução ANEEL Nº 3.507 de 05 de Agosto de 2025</v>
      </c>
      <c r="AC126" s="25"/>
      <c r="AD126" s="25"/>
      <c r="AE126" s="25"/>
      <c r="AF126" s="28">
        <v>120</v>
      </c>
      <c r="AG126" s="29" t="s">
        <v>1243</v>
      </c>
      <c r="AH126" s="28">
        <v>0</v>
      </c>
      <c r="AI126" s="25"/>
      <c r="AJ126" s="25"/>
      <c r="AK126" s="855"/>
      <c r="AL126" s="449">
        <f>AL122</f>
        <v>7</v>
      </c>
      <c r="AM126" s="48">
        <v>3</v>
      </c>
      <c r="AN126" s="53">
        <v>2</v>
      </c>
      <c r="AO126" s="857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40"/>
        <v>0</v>
      </c>
      <c r="AX126" s="439">
        <f t="shared" si="41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9"/>
      <c r="U127" s="742" t="s">
        <v>64</v>
      </c>
      <c r="V127" s="770">
        <f>AS238</f>
        <v>1639.34</v>
      </c>
      <c r="W127" s="770">
        <f>AU238</f>
        <v>511.88</v>
      </c>
      <c r="X127" s="770">
        <f>AW238</f>
        <v>2081.06</v>
      </c>
      <c r="Y127" s="770">
        <f>AX238</f>
        <v>783.96</v>
      </c>
      <c r="Z127" s="852"/>
      <c r="AA127" s="852"/>
      <c r="AB127" s="45" t="str">
        <f t="shared" si="43"/>
        <v>Resolução ANEEL Nº 3.507 de 05 de Agosto de 2025</v>
      </c>
      <c r="AC127" s="25"/>
      <c r="AD127" s="25"/>
      <c r="AE127" s="25"/>
      <c r="AF127" s="28">
        <v>121</v>
      </c>
      <c r="AG127" s="29" t="s">
        <v>1244</v>
      </c>
      <c r="AH127" s="28">
        <v>0</v>
      </c>
      <c r="AI127" s="25"/>
      <c r="AJ127" s="25"/>
      <c r="AK127" s="855"/>
      <c r="AL127" s="449">
        <f>AL122</f>
        <v>7</v>
      </c>
      <c r="AM127" s="51">
        <f>AM126</f>
        <v>3</v>
      </c>
      <c r="AN127" s="53">
        <v>3</v>
      </c>
      <c r="AO127" s="858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40"/>
        <v>0</v>
      </c>
      <c r="AX127" s="439">
        <f t="shared" si="41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9"/>
      <c r="U128" s="52" t="s">
        <v>150</v>
      </c>
      <c r="V128" s="770">
        <f>AS238</f>
        <v>1639.34</v>
      </c>
      <c r="W128" s="770">
        <f>AU238</f>
        <v>511.88</v>
      </c>
      <c r="X128" s="770">
        <f>AW238</f>
        <v>2081.06</v>
      </c>
      <c r="Y128" s="770">
        <f>AX238</f>
        <v>783.96</v>
      </c>
      <c r="Z128" s="852"/>
      <c r="AA128" s="852"/>
      <c r="AB128" s="45" t="str">
        <f t="shared" si="43"/>
        <v>Resolução ANEEL Nº 3.507 de 05 de Agosto de 2025</v>
      </c>
      <c r="AC128" s="25"/>
      <c r="AD128" s="25"/>
      <c r="AE128" s="25"/>
      <c r="AF128" s="28">
        <v>122</v>
      </c>
      <c r="AG128" s="29" t="s">
        <v>1245</v>
      </c>
      <c r="AH128" s="28">
        <v>0</v>
      </c>
      <c r="AI128" s="25"/>
      <c r="AJ128" s="25"/>
      <c r="AK128" s="855"/>
      <c r="AL128" s="449">
        <f t="shared" ref="AL128:AM138" si="44">AL127</f>
        <v>7</v>
      </c>
      <c r="AM128" s="51">
        <f>AM126</f>
        <v>3</v>
      </c>
      <c r="AN128" s="53">
        <v>4</v>
      </c>
      <c r="AO128" s="858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40"/>
        <v>0</v>
      </c>
      <c r="AX128" s="439">
        <f t="shared" si="41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9"/>
      <c r="U129" s="52" t="s">
        <v>179</v>
      </c>
      <c r="V129" s="436"/>
      <c r="W129" s="436"/>
      <c r="X129" s="436"/>
      <c r="Y129" s="436"/>
      <c r="Z129" s="852"/>
      <c r="AA129" s="852"/>
      <c r="AB129" s="45" t="str">
        <f t="shared" si="43"/>
        <v>Resolução ANEEL Nº 3.507 de 05 de Agosto de 2025</v>
      </c>
      <c r="AC129" s="25"/>
      <c r="AD129" s="25"/>
      <c r="AE129" s="25"/>
      <c r="AF129" s="28">
        <v>123</v>
      </c>
      <c r="AG129" s="29" t="s">
        <v>1246</v>
      </c>
      <c r="AH129" s="28">
        <v>0</v>
      </c>
      <c r="AI129" s="25"/>
      <c r="AJ129" s="25"/>
      <c r="AK129" s="855"/>
      <c r="AL129" s="449">
        <f t="shared" si="44"/>
        <v>7</v>
      </c>
      <c r="AM129" s="51">
        <f t="shared" si="44"/>
        <v>3</v>
      </c>
      <c r="AN129" s="53">
        <v>5</v>
      </c>
      <c r="AO129" s="858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40"/>
        <v>0</v>
      </c>
      <c r="AX129" s="439">
        <f t="shared" si="41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9"/>
      <c r="U130" s="52" t="s">
        <v>180</v>
      </c>
      <c r="V130" s="436"/>
      <c r="W130" s="436"/>
      <c r="X130" s="436"/>
      <c r="Y130" s="436"/>
      <c r="Z130" s="852"/>
      <c r="AA130" s="852"/>
      <c r="AB130" s="45" t="str">
        <f t="shared" si="43"/>
        <v>Resolução ANEEL Nº 3.507 de 05 de Agosto de 2025</v>
      </c>
      <c r="AC130" s="25"/>
      <c r="AD130" s="25"/>
      <c r="AE130" s="25"/>
      <c r="AF130" s="28">
        <v>124</v>
      </c>
      <c r="AG130" s="29" t="s">
        <v>1247</v>
      </c>
      <c r="AH130" s="28">
        <v>0</v>
      </c>
      <c r="AI130" s="25"/>
      <c r="AJ130" s="25"/>
      <c r="AK130" s="855"/>
      <c r="AL130" s="449">
        <f t="shared" si="44"/>
        <v>7</v>
      </c>
      <c r="AM130" s="56">
        <f t="shared" si="44"/>
        <v>3</v>
      </c>
      <c r="AN130" s="53">
        <v>6</v>
      </c>
      <c r="AO130" s="859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40"/>
        <v>402.51</v>
      </c>
      <c r="AX130" s="439">
        <f t="shared" si="41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9"/>
      <c r="U131" s="742" t="s">
        <v>151</v>
      </c>
      <c r="V131" s="770">
        <f>AS242</f>
        <v>1731.75</v>
      </c>
      <c r="W131" s="770">
        <f>AU242</f>
        <v>530.36</v>
      </c>
      <c r="X131" s="770">
        <f>AW242</f>
        <v>2173.4700000000003</v>
      </c>
      <c r="Y131" s="770">
        <f>AX242</f>
        <v>802.44</v>
      </c>
      <c r="Z131" s="852"/>
      <c r="AA131" s="852"/>
      <c r="AB131" s="45" t="str">
        <f t="shared" si="43"/>
        <v>Resolução ANEEL Nº 3.507 de 05 de Agosto de 2025</v>
      </c>
      <c r="AC131" s="25"/>
      <c r="AD131" s="25"/>
      <c r="AE131" s="25"/>
      <c r="AF131" s="28">
        <v>125</v>
      </c>
      <c r="AG131" s="29" t="s">
        <v>1248</v>
      </c>
      <c r="AH131" s="28">
        <v>0</v>
      </c>
      <c r="AI131" s="25"/>
      <c r="AJ131" s="25"/>
      <c r="AK131" s="855"/>
      <c r="AL131" s="449">
        <f t="shared" si="44"/>
        <v>7</v>
      </c>
      <c r="AM131" s="51">
        <v>4</v>
      </c>
      <c r="AN131" s="49">
        <v>5</v>
      </c>
      <c r="AO131" s="857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40"/>
        <v>0</v>
      </c>
      <c r="AX131" s="439">
        <f t="shared" si="41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50"/>
      <c r="U132" s="742" t="s">
        <v>181</v>
      </c>
      <c r="V132" s="771">
        <f>V131</f>
        <v>1731.75</v>
      </c>
      <c r="W132" s="771">
        <f>W131</f>
        <v>530.36</v>
      </c>
      <c r="X132" s="771">
        <f>X131</f>
        <v>2173.4700000000003</v>
      </c>
      <c r="Y132" s="771">
        <f>Y131</f>
        <v>802.44</v>
      </c>
      <c r="Z132" s="853"/>
      <c r="AA132" s="853"/>
      <c r="AB132" s="45" t="str">
        <f t="shared" si="43"/>
        <v>Resolução ANEEL Nº 3.507 de 05 de Agosto de 2025</v>
      </c>
      <c r="AC132" s="25"/>
      <c r="AD132" s="25"/>
      <c r="AE132" s="25"/>
      <c r="AF132" s="28">
        <v>126</v>
      </c>
      <c r="AG132" s="29" t="s">
        <v>1249</v>
      </c>
      <c r="AH132" s="28">
        <v>0</v>
      </c>
      <c r="AI132" s="25"/>
      <c r="AJ132" s="25"/>
      <c r="AK132" s="855"/>
      <c r="AL132" s="449">
        <f t="shared" si="44"/>
        <v>7</v>
      </c>
      <c r="AM132" s="56">
        <v>4</v>
      </c>
      <c r="AN132" s="49">
        <v>6</v>
      </c>
      <c r="AO132" s="859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40"/>
        <v>0</v>
      </c>
      <c r="AX132" s="439">
        <f t="shared" si="41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1250</v>
      </c>
      <c r="AH133" s="28">
        <v>0</v>
      </c>
      <c r="AI133" s="25"/>
      <c r="AJ133" s="25"/>
      <c r="AK133" s="855"/>
      <c r="AL133" s="449">
        <f t="shared" si="44"/>
        <v>7</v>
      </c>
      <c r="AM133" s="51">
        <v>5</v>
      </c>
      <c r="AN133" s="49">
        <v>7</v>
      </c>
      <c r="AO133" s="857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40"/>
        <v>1331.83</v>
      </c>
      <c r="AX133" s="439">
        <f t="shared" si="41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1251</v>
      </c>
      <c r="AH134" s="28">
        <v>0</v>
      </c>
      <c r="AI134" s="25"/>
      <c r="AJ134" s="25"/>
      <c r="AK134" s="855"/>
      <c r="AL134" s="449">
        <f t="shared" si="44"/>
        <v>7</v>
      </c>
      <c r="AM134" s="51">
        <v>5</v>
      </c>
      <c r="AN134" s="49">
        <v>8</v>
      </c>
      <c r="AO134" s="858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40"/>
        <v>0</v>
      </c>
      <c r="AX134" s="439">
        <f t="shared" si="41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1252</v>
      </c>
      <c r="AH135" s="28">
        <v>0</v>
      </c>
      <c r="AI135" s="25"/>
      <c r="AJ135" s="25"/>
      <c r="AK135" s="855"/>
      <c r="AL135" s="449">
        <f t="shared" si="44"/>
        <v>7</v>
      </c>
      <c r="AM135" s="51">
        <v>5</v>
      </c>
      <c r="AN135" s="49">
        <v>9</v>
      </c>
      <c r="AO135" s="858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40"/>
        <v>0</v>
      </c>
      <c r="AX135" s="439">
        <f t="shared" si="41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1253</v>
      </c>
      <c r="AH136" s="28">
        <v>0</v>
      </c>
      <c r="AI136" s="25"/>
      <c r="AJ136" s="25"/>
      <c r="AK136" s="855"/>
      <c r="AL136" s="449">
        <f t="shared" si="44"/>
        <v>7</v>
      </c>
      <c r="AM136" s="51">
        <v>5</v>
      </c>
      <c r="AN136" s="49">
        <v>10</v>
      </c>
      <c r="AO136" s="858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40"/>
        <v>0</v>
      </c>
      <c r="AX136" s="439">
        <f t="shared" si="41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1254</v>
      </c>
      <c r="AH137" s="28">
        <v>0</v>
      </c>
      <c r="AI137" s="25"/>
      <c r="AJ137" s="25"/>
      <c r="AK137" s="855"/>
      <c r="AL137" s="449">
        <f t="shared" si="44"/>
        <v>7</v>
      </c>
      <c r="AM137" s="51">
        <v>5</v>
      </c>
      <c r="AN137" s="49">
        <v>11</v>
      </c>
      <c r="AO137" s="858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40"/>
        <v>1331.83</v>
      </c>
      <c r="AX137" s="439">
        <f t="shared" si="41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1255</v>
      </c>
      <c r="AH138" s="28">
        <v>0</v>
      </c>
      <c r="AI138" s="25"/>
      <c r="AJ138" s="25"/>
      <c r="AK138" s="855"/>
      <c r="AL138" s="449">
        <f t="shared" si="44"/>
        <v>7</v>
      </c>
      <c r="AM138" s="51">
        <v>5</v>
      </c>
      <c r="AN138" s="35">
        <v>12</v>
      </c>
      <c r="AO138" s="858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40"/>
        <v>1331.83</v>
      </c>
      <c r="AX138" s="439">
        <f t="shared" si="41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1282</v>
      </c>
      <c r="AH139" s="28">
        <v>0</v>
      </c>
      <c r="AI139" s="25"/>
      <c r="AJ139" s="25"/>
      <c r="AK139" s="875">
        <v>2021</v>
      </c>
      <c r="AL139" s="718">
        <v>8</v>
      </c>
      <c r="AM139" s="719">
        <v>2</v>
      </c>
      <c r="AN139" s="720">
        <v>5</v>
      </c>
      <c r="AO139" s="878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5">AS139+AT139</f>
        <v>0</v>
      </c>
      <c r="AX139" s="439">
        <f t="shared" ref="AX139:AX159" si="46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1256</v>
      </c>
      <c r="AH140" s="28">
        <v>0</v>
      </c>
      <c r="AI140" s="25"/>
      <c r="AJ140" s="25"/>
      <c r="AK140" s="876"/>
      <c r="AL140" s="449">
        <f t="shared" ref="AL140:AM146" si="47">AL139</f>
        <v>8</v>
      </c>
      <c r="AM140" s="51">
        <f t="shared" si="47"/>
        <v>2</v>
      </c>
      <c r="AN140" s="49">
        <v>6</v>
      </c>
      <c r="AO140" s="858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5"/>
        <v>0</v>
      </c>
      <c r="AX140" s="439">
        <f t="shared" si="46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1257</v>
      </c>
      <c r="AH141" s="28">
        <v>0</v>
      </c>
      <c r="AI141" s="25"/>
      <c r="AJ141" s="25"/>
      <c r="AK141" s="876"/>
      <c r="AL141" s="449">
        <f t="shared" si="47"/>
        <v>8</v>
      </c>
      <c r="AM141" s="51">
        <f>AM139</f>
        <v>2</v>
      </c>
      <c r="AN141" s="49">
        <v>7</v>
      </c>
      <c r="AO141" s="858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5"/>
        <v>0</v>
      </c>
      <c r="AX141" s="439">
        <f t="shared" si="46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1258</v>
      </c>
      <c r="AH142" s="28">
        <v>0</v>
      </c>
      <c r="AI142" s="25"/>
      <c r="AJ142" s="25"/>
      <c r="AK142" s="876"/>
      <c r="AL142" s="449">
        <f t="shared" si="47"/>
        <v>8</v>
      </c>
      <c r="AM142" s="51">
        <f>AM139</f>
        <v>2</v>
      </c>
      <c r="AN142" s="49">
        <v>8</v>
      </c>
      <c r="AO142" s="858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5"/>
        <v>0</v>
      </c>
      <c r="AX142" s="439">
        <f t="shared" si="46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1259</v>
      </c>
      <c r="AH143" s="28">
        <v>0</v>
      </c>
      <c r="AI143" s="25"/>
      <c r="AJ143" s="25"/>
      <c r="AK143" s="876"/>
      <c r="AL143" s="449">
        <f t="shared" si="47"/>
        <v>8</v>
      </c>
      <c r="AM143" s="51">
        <f>AM139</f>
        <v>2</v>
      </c>
      <c r="AN143" s="49">
        <v>9</v>
      </c>
      <c r="AO143" s="858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5"/>
        <v>0</v>
      </c>
      <c r="AX143" s="439">
        <f t="shared" si="46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1260</v>
      </c>
      <c r="AH144" s="28">
        <v>0</v>
      </c>
      <c r="AI144" s="25"/>
      <c r="AJ144" s="25"/>
      <c r="AK144" s="876"/>
      <c r="AL144" s="449">
        <f t="shared" si="47"/>
        <v>8</v>
      </c>
      <c r="AM144" s="51">
        <f>AM140</f>
        <v>2</v>
      </c>
      <c r="AN144" s="53">
        <v>10</v>
      </c>
      <c r="AO144" s="858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5"/>
        <v>0</v>
      </c>
      <c r="AX144" s="439">
        <f t="shared" si="46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1261</v>
      </c>
      <c r="AH145" s="28">
        <v>0</v>
      </c>
      <c r="AI145" s="25"/>
      <c r="AJ145" s="25"/>
      <c r="AK145" s="876"/>
      <c r="AL145" s="449">
        <f t="shared" si="47"/>
        <v>8</v>
      </c>
      <c r="AM145" s="51">
        <f>AM141</f>
        <v>2</v>
      </c>
      <c r="AN145" s="53">
        <v>11</v>
      </c>
      <c r="AO145" s="858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5"/>
        <v>0</v>
      </c>
      <c r="AX145" s="439">
        <f t="shared" si="46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1262</v>
      </c>
      <c r="AH146" s="28">
        <v>0</v>
      </c>
      <c r="AI146" s="25"/>
      <c r="AJ146" s="25"/>
      <c r="AK146" s="876"/>
      <c r="AL146" s="449">
        <f t="shared" si="47"/>
        <v>8</v>
      </c>
      <c r="AM146" s="51">
        <f>AM142</f>
        <v>2</v>
      </c>
      <c r="AN146" s="53">
        <v>12</v>
      </c>
      <c r="AO146" s="859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5"/>
        <v>320.82</v>
      </c>
      <c r="AX146" s="439">
        <f t="shared" si="46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1283</v>
      </c>
      <c r="AH147" s="28">
        <v>0</v>
      </c>
      <c r="AI147" s="25"/>
      <c r="AJ147" s="25"/>
      <c r="AK147" s="876"/>
      <c r="AL147" s="449">
        <f>AL143</f>
        <v>8</v>
      </c>
      <c r="AM147" s="48">
        <v>3</v>
      </c>
      <c r="AN147" s="53">
        <v>2</v>
      </c>
      <c r="AO147" s="857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5"/>
        <v>0</v>
      </c>
      <c r="AX147" s="439">
        <f t="shared" si="46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1263</v>
      </c>
      <c r="AH148" s="28">
        <v>0</v>
      </c>
      <c r="AI148" s="25"/>
      <c r="AJ148" s="25"/>
      <c r="AK148" s="876"/>
      <c r="AL148" s="449">
        <f>AL143</f>
        <v>8</v>
      </c>
      <c r="AM148" s="51">
        <f>AM147</f>
        <v>3</v>
      </c>
      <c r="AN148" s="53">
        <v>3</v>
      </c>
      <c r="AO148" s="858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5"/>
        <v>0</v>
      </c>
      <c r="AX148" s="439">
        <f t="shared" si="46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1284</v>
      </c>
      <c r="AH149" s="28">
        <v>0</v>
      </c>
      <c r="AI149" s="25"/>
      <c r="AJ149" s="25"/>
      <c r="AK149" s="876"/>
      <c r="AL149" s="449">
        <f t="shared" ref="AL149:AM159" si="48">AL148</f>
        <v>8</v>
      </c>
      <c r="AM149" s="51">
        <f>AM147</f>
        <v>3</v>
      </c>
      <c r="AN149" s="53">
        <v>4</v>
      </c>
      <c r="AO149" s="858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5"/>
        <v>371.05</v>
      </c>
      <c r="AX149" s="439">
        <f t="shared" si="46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1264</v>
      </c>
      <c r="AH150" s="28">
        <v>0</v>
      </c>
      <c r="AI150" s="25"/>
      <c r="AJ150" s="25"/>
      <c r="AK150" s="876"/>
      <c r="AL150" s="449">
        <f t="shared" si="48"/>
        <v>8</v>
      </c>
      <c r="AM150" s="51">
        <f t="shared" si="48"/>
        <v>3</v>
      </c>
      <c r="AN150" s="53">
        <v>5</v>
      </c>
      <c r="AO150" s="858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5"/>
        <v>0</v>
      </c>
      <c r="AX150" s="439">
        <f t="shared" si="46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1265</v>
      </c>
      <c r="AH151" s="28">
        <v>0</v>
      </c>
      <c r="AI151" s="25"/>
      <c r="AJ151" s="25"/>
      <c r="AK151" s="876"/>
      <c r="AL151" s="449">
        <f t="shared" si="48"/>
        <v>8</v>
      </c>
      <c r="AM151" s="56">
        <f t="shared" si="48"/>
        <v>3</v>
      </c>
      <c r="AN151" s="53">
        <v>6</v>
      </c>
      <c r="AO151" s="859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5"/>
        <v>402.51</v>
      </c>
      <c r="AX151" s="439">
        <f t="shared" si="46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1285</v>
      </c>
      <c r="AH152" s="28">
        <v>0</v>
      </c>
      <c r="AI152" s="25"/>
      <c r="AJ152" s="25"/>
      <c r="AK152" s="876"/>
      <c r="AL152" s="449">
        <f t="shared" si="48"/>
        <v>8</v>
      </c>
      <c r="AM152" s="51">
        <v>4</v>
      </c>
      <c r="AN152" s="49">
        <v>5</v>
      </c>
      <c r="AO152" s="857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5"/>
        <v>0</v>
      </c>
      <c r="AX152" s="439">
        <f t="shared" si="46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76"/>
      <c r="AL153" s="449">
        <f t="shared" si="48"/>
        <v>8</v>
      </c>
      <c r="AM153" s="56">
        <v>4</v>
      </c>
      <c r="AN153" s="49">
        <v>6</v>
      </c>
      <c r="AO153" s="859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5"/>
        <v>0</v>
      </c>
      <c r="AX153" s="439">
        <f t="shared" si="46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76"/>
      <c r="AL154" s="449">
        <f t="shared" si="48"/>
        <v>8</v>
      </c>
      <c r="AM154" s="51">
        <v>5</v>
      </c>
      <c r="AN154" s="49">
        <v>7</v>
      </c>
      <c r="AO154" s="857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5"/>
        <v>0</v>
      </c>
      <c r="AX154" s="439">
        <f t="shared" si="46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76"/>
      <c r="AL155" s="449">
        <f t="shared" si="48"/>
        <v>8</v>
      </c>
      <c r="AM155" s="51">
        <v>5</v>
      </c>
      <c r="AN155" s="49">
        <v>8</v>
      </c>
      <c r="AO155" s="858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5"/>
        <v>0</v>
      </c>
      <c r="AX155" s="439">
        <f t="shared" si="46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76"/>
      <c r="AL156" s="449">
        <f t="shared" si="48"/>
        <v>8</v>
      </c>
      <c r="AM156" s="51">
        <v>5</v>
      </c>
      <c r="AN156" s="49">
        <v>9</v>
      </c>
      <c r="AO156" s="858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5"/>
        <v>0</v>
      </c>
      <c r="AX156" s="439">
        <f t="shared" si="46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76"/>
      <c r="AL157" s="449">
        <f t="shared" si="48"/>
        <v>8</v>
      </c>
      <c r="AM157" s="51">
        <v>5</v>
      </c>
      <c r="AN157" s="49">
        <v>10</v>
      </c>
      <c r="AO157" s="858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5"/>
        <v>0</v>
      </c>
      <c r="AX157" s="439">
        <f t="shared" si="46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76"/>
      <c r="AL158" s="449">
        <f t="shared" si="48"/>
        <v>8</v>
      </c>
      <c r="AM158" s="51">
        <v>5</v>
      </c>
      <c r="AN158" s="49">
        <v>11</v>
      </c>
      <c r="AO158" s="858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5"/>
        <v>1331.83</v>
      </c>
      <c r="AX158" s="439">
        <f t="shared" si="46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76"/>
      <c r="AL159" s="449">
        <f t="shared" si="48"/>
        <v>8</v>
      </c>
      <c r="AM159" s="51">
        <v>5</v>
      </c>
      <c r="AN159" s="35">
        <v>12</v>
      </c>
      <c r="AO159" s="858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5"/>
        <v>1331.83</v>
      </c>
      <c r="AX159" s="439">
        <f t="shared" si="46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75">
        <v>2022</v>
      </c>
      <c r="AL160" s="718">
        <v>9</v>
      </c>
      <c r="AM160" s="719">
        <v>2</v>
      </c>
      <c r="AN160" s="720">
        <v>5</v>
      </c>
      <c r="AO160" s="878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9">AS160+AT160</f>
        <v>0</v>
      </c>
      <c r="AX160" s="737">
        <f t="shared" ref="AX160:AX179" si="5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76"/>
      <c r="AL161" s="449">
        <f t="shared" ref="AL161:AM167" si="51">AL160</f>
        <v>9</v>
      </c>
      <c r="AM161" s="51">
        <f t="shared" si="51"/>
        <v>2</v>
      </c>
      <c r="AN161" s="49">
        <v>6</v>
      </c>
      <c r="AO161" s="858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9"/>
        <v>0</v>
      </c>
      <c r="AX161" s="738">
        <f t="shared" si="5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76"/>
      <c r="AL162" s="449">
        <f t="shared" si="51"/>
        <v>9</v>
      </c>
      <c r="AM162" s="51">
        <f>AM160</f>
        <v>2</v>
      </c>
      <c r="AN162" s="49">
        <v>7</v>
      </c>
      <c r="AO162" s="858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9"/>
        <v>0</v>
      </c>
      <c r="AX162" s="738">
        <f t="shared" si="5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76"/>
      <c r="AL163" s="449">
        <f t="shared" si="51"/>
        <v>9</v>
      </c>
      <c r="AM163" s="51">
        <f>AM160</f>
        <v>2</v>
      </c>
      <c r="AN163" s="49">
        <v>8</v>
      </c>
      <c r="AO163" s="858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9"/>
        <v>0</v>
      </c>
      <c r="AX163" s="738">
        <f t="shared" si="5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76"/>
      <c r="AL164" s="449">
        <f t="shared" si="51"/>
        <v>9</v>
      </c>
      <c r="AM164" s="51">
        <f>AM160</f>
        <v>2</v>
      </c>
      <c r="AN164" s="49">
        <v>9</v>
      </c>
      <c r="AO164" s="858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9"/>
        <v>0</v>
      </c>
      <c r="AX164" s="738">
        <f t="shared" si="5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76"/>
      <c r="AL165" s="449">
        <f t="shared" si="51"/>
        <v>9</v>
      </c>
      <c r="AM165" s="51">
        <f>AM161</f>
        <v>2</v>
      </c>
      <c r="AN165" s="53">
        <v>10</v>
      </c>
      <c r="AO165" s="858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9"/>
        <v>0</v>
      </c>
      <c r="AX165" s="738">
        <f t="shared" si="5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76"/>
      <c r="AL166" s="449">
        <f t="shared" si="51"/>
        <v>9</v>
      </c>
      <c r="AM166" s="51">
        <f>AM162</f>
        <v>2</v>
      </c>
      <c r="AN166" s="53">
        <v>11</v>
      </c>
      <c r="AO166" s="858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9"/>
        <v>0</v>
      </c>
      <c r="AX166" s="738">
        <f t="shared" si="5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76"/>
      <c r="AL167" s="449">
        <f t="shared" si="51"/>
        <v>9</v>
      </c>
      <c r="AM167" s="51">
        <f>AM163</f>
        <v>2</v>
      </c>
      <c r="AN167" s="53">
        <v>12</v>
      </c>
      <c r="AO167" s="859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9"/>
        <v>0</v>
      </c>
      <c r="AX167" s="738">
        <f t="shared" si="5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76"/>
      <c r="AL168" s="449">
        <f>AL164</f>
        <v>9</v>
      </c>
      <c r="AM168" s="48">
        <v>3</v>
      </c>
      <c r="AN168" s="53">
        <v>2</v>
      </c>
      <c r="AO168" s="857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9"/>
        <v>0</v>
      </c>
      <c r="AX168" s="738">
        <f t="shared" si="5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76"/>
      <c r="AL169" s="449">
        <f>AL164</f>
        <v>9</v>
      </c>
      <c r="AM169" s="51">
        <f>AM168</f>
        <v>3</v>
      </c>
      <c r="AN169" s="53">
        <v>3</v>
      </c>
      <c r="AO169" s="858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9"/>
        <v>0</v>
      </c>
      <c r="AX169" s="738">
        <f t="shared" si="5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76"/>
      <c r="AL170" s="449">
        <f t="shared" ref="AL170:AM180" si="52">AL169</f>
        <v>9</v>
      </c>
      <c r="AM170" s="51">
        <f>AM168</f>
        <v>3</v>
      </c>
      <c r="AN170" s="53">
        <v>4</v>
      </c>
      <c r="AO170" s="858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9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76"/>
      <c r="AL171" s="449">
        <f t="shared" si="52"/>
        <v>9</v>
      </c>
      <c r="AM171" s="51">
        <f t="shared" si="52"/>
        <v>3</v>
      </c>
      <c r="AN171" s="53">
        <v>5</v>
      </c>
      <c r="AO171" s="858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9"/>
        <v>0</v>
      </c>
      <c r="AX171" s="738">
        <f t="shared" si="5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76"/>
      <c r="AL172" s="449">
        <f t="shared" si="52"/>
        <v>9</v>
      </c>
      <c r="AM172" s="56">
        <f t="shared" si="52"/>
        <v>3</v>
      </c>
      <c r="AN172" s="53">
        <v>6</v>
      </c>
      <c r="AO172" s="859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9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76"/>
      <c r="AL173" s="449">
        <f t="shared" si="52"/>
        <v>9</v>
      </c>
      <c r="AM173" s="51">
        <v>4</v>
      </c>
      <c r="AN173" s="49">
        <v>5</v>
      </c>
      <c r="AO173" s="857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9"/>
        <v>0</v>
      </c>
      <c r="AX173" s="738">
        <f t="shared" si="5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76"/>
      <c r="AL174" s="449">
        <f t="shared" si="52"/>
        <v>9</v>
      </c>
      <c r="AM174" s="56">
        <v>4</v>
      </c>
      <c r="AN174" s="49">
        <v>6</v>
      </c>
      <c r="AO174" s="859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9"/>
        <v>0</v>
      </c>
      <c r="AX174" s="738">
        <f t="shared" si="5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76"/>
      <c r="AL175" s="449">
        <f t="shared" si="52"/>
        <v>9</v>
      </c>
      <c r="AM175" s="51">
        <v>5</v>
      </c>
      <c r="AN175" s="49">
        <v>7</v>
      </c>
      <c r="AO175" s="857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9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76"/>
      <c r="AL176" s="449">
        <f t="shared" si="52"/>
        <v>9</v>
      </c>
      <c r="AM176" s="51">
        <v>5</v>
      </c>
      <c r="AN176" s="49">
        <v>8</v>
      </c>
      <c r="AO176" s="858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9"/>
        <v>0</v>
      </c>
      <c r="AX176" s="738">
        <f t="shared" si="5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76"/>
      <c r="AL177" s="449">
        <f t="shared" si="52"/>
        <v>9</v>
      </c>
      <c r="AM177" s="51">
        <v>5</v>
      </c>
      <c r="AN177" s="49">
        <v>9</v>
      </c>
      <c r="AO177" s="858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9"/>
        <v>0</v>
      </c>
      <c r="AX177" s="738">
        <f t="shared" si="5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76"/>
      <c r="AL178" s="449">
        <f t="shared" si="52"/>
        <v>9</v>
      </c>
      <c r="AM178" s="51">
        <v>5</v>
      </c>
      <c r="AN178" s="49">
        <v>10</v>
      </c>
      <c r="AO178" s="858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9"/>
        <v>0</v>
      </c>
      <c r="AX178" s="738">
        <f t="shared" si="5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76"/>
      <c r="AL179" s="449">
        <f t="shared" si="52"/>
        <v>9</v>
      </c>
      <c r="AM179" s="51">
        <v>5</v>
      </c>
      <c r="AN179" s="49">
        <v>11</v>
      </c>
      <c r="AO179" s="858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9"/>
        <v>1602.0900000000001</v>
      </c>
      <c r="AX179" s="738">
        <f t="shared" si="50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77"/>
      <c r="AL180" s="726">
        <f t="shared" si="52"/>
        <v>9</v>
      </c>
      <c r="AM180" s="727">
        <v>5</v>
      </c>
      <c r="AN180" s="728">
        <v>12</v>
      </c>
      <c r="AO180" s="879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55">
        <v>2023</v>
      </c>
      <c r="AL181" s="449">
        <v>10</v>
      </c>
      <c r="AM181" s="51">
        <v>2</v>
      </c>
      <c r="AN181" s="732">
        <v>5</v>
      </c>
      <c r="AO181" s="858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3">AS181+AT181</f>
        <v>0</v>
      </c>
      <c r="AX181" s="439">
        <f t="shared" ref="AX181:AX201" si="5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55"/>
      <c r="AL182" s="449">
        <f t="shared" ref="AL182:AM188" si="55">AL181</f>
        <v>10</v>
      </c>
      <c r="AM182" s="51">
        <f t="shared" si="55"/>
        <v>2</v>
      </c>
      <c r="AN182" s="49">
        <v>6</v>
      </c>
      <c r="AO182" s="858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3"/>
        <v>0</v>
      </c>
      <c r="AX182" s="439">
        <f t="shared" si="5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55"/>
      <c r="AL183" s="449">
        <f t="shared" si="55"/>
        <v>10</v>
      </c>
      <c r="AM183" s="51">
        <f>AM181</f>
        <v>2</v>
      </c>
      <c r="AN183" s="49">
        <v>7</v>
      </c>
      <c r="AO183" s="858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3"/>
        <v>0</v>
      </c>
      <c r="AX183" s="439">
        <f t="shared" si="5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55"/>
      <c r="AL184" s="449">
        <f t="shared" si="55"/>
        <v>10</v>
      </c>
      <c r="AM184" s="51">
        <f>AM181</f>
        <v>2</v>
      </c>
      <c r="AN184" s="49">
        <v>8</v>
      </c>
      <c r="AO184" s="858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53"/>
        <v>0</v>
      </c>
      <c r="AX184" s="439">
        <f t="shared" si="5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55"/>
      <c r="AL185" s="449">
        <f t="shared" si="55"/>
        <v>10</v>
      </c>
      <c r="AM185" s="51">
        <f>AM181</f>
        <v>2</v>
      </c>
      <c r="AN185" s="49">
        <v>9</v>
      </c>
      <c r="AO185" s="858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53"/>
        <v>0</v>
      </c>
      <c r="AX185" s="439">
        <f t="shared" si="5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55"/>
      <c r="AL186" s="449">
        <f t="shared" si="55"/>
        <v>10</v>
      </c>
      <c r="AM186" s="51">
        <f>AM182</f>
        <v>2</v>
      </c>
      <c r="AN186" s="53">
        <v>10</v>
      </c>
      <c r="AO186" s="858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53"/>
        <v>0</v>
      </c>
      <c r="AX186" s="439">
        <f t="shared" si="5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55"/>
      <c r="AL187" s="449">
        <f t="shared" si="55"/>
        <v>10</v>
      </c>
      <c r="AM187" s="51">
        <f>AM183</f>
        <v>2</v>
      </c>
      <c r="AN187" s="53">
        <v>11</v>
      </c>
      <c r="AO187" s="858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3"/>
        <v>0</v>
      </c>
      <c r="AX187" s="439">
        <f t="shared" si="5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55"/>
      <c r="AL188" s="449">
        <f t="shared" si="55"/>
        <v>10</v>
      </c>
      <c r="AM188" s="51">
        <f>AM184</f>
        <v>2</v>
      </c>
      <c r="AN188" s="53">
        <v>12</v>
      </c>
      <c r="AO188" s="859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3"/>
        <v>0</v>
      </c>
      <c r="AX188" s="439">
        <f t="shared" si="5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55"/>
      <c r="AL189" s="449">
        <f>AL185</f>
        <v>10</v>
      </c>
      <c r="AM189" s="48">
        <v>3</v>
      </c>
      <c r="AN189" s="53">
        <v>2</v>
      </c>
      <c r="AO189" s="857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3"/>
        <v>0</v>
      </c>
      <c r="AX189" s="439">
        <f t="shared" si="5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55"/>
      <c r="AL190" s="449">
        <f>AL185</f>
        <v>10</v>
      </c>
      <c r="AM190" s="51">
        <f>AM189</f>
        <v>3</v>
      </c>
      <c r="AN190" s="53">
        <v>3</v>
      </c>
      <c r="AO190" s="858"/>
      <c r="AP190" s="742" t="s">
        <v>123</v>
      </c>
      <c r="AQ190" s="761">
        <v>30</v>
      </c>
      <c r="AR190" s="761">
        <v>19.010000000000002</v>
      </c>
      <c r="AS190" s="743">
        <v>60.16</v>
      </c>
      <c r="AT190" s="743">
        <v>452.45</v>
      </c>
      <c r="AU190" s="743">
        <v>60.16</v>
      </c>
      <c r="AV190" s="743">
        <v>289.26</v>
      </c>
      <c r="AW190" s="439">
        <f t="shared" si="53"/>
        <v>512.61</v>
      </c>
      <c r="AX190" s="439">
        <f t="shared" si="54"/>
        <v>349.41999999999996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55"/>
      <c r="AL191" s="449">
        <f t="shared" ref="AL191:AM201" si="56">AL190</f>
        <v>10</v>
      </c>
      <c r="AM191" s="51">
        <f>AM189</f>
        <v>3</v>
      </c>
      <c r="AN191" s="53">
        <v>4</v>
      </c>
      <c r="AO191" s="858"/>
      <c r="AP191" s="742" t="s">
        <v>122</v>
      </c>
      <c r="AQ191" s="761">
        <v>35</v>
      </c>
      <c r="AR191" s="761">
        <v>20.350000000000001</v>
      </c>
      <c r="AS191" s="743">
        <v>72.150000000000006</v>
      </c>
      <c r="AT191" s="743">
        <v>452.45</v>
      </c>
      <c r="AU191" s="743">
        <v>72.150000000000006</v>
      </c>
      <c r="AV191" s="743">
        <v>289.26</v>
      </c>
      <c r="AW191" s="756">
        <f t="shared" si="53"/>
        <v>524.6</v>
      </c>
      <c r="AX191" s="756">
        <f t="shared" si="54"/>
        <v>361.40999999999997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55"/>
      <c r="AL192" s="449">
        <f t="shared" si="56"/>
        <v>10</v>
      </c>
      <c r="AM192" s="51">
        <f t="shared" si="56"/>
        <v>3</v>
      </c>
      <c r="AN192" s="53">
        <v>5</v>
      </c>
      <c r="AO192" s="858"/>
      <c r="AP192" s="742" t="s">
        <v>121</v>
      </c>
      <c r="AQ192" s="761">
        <v>113.3</v>
      </c>
      <c r="AR192" s="761">
        <v>51.12</v>
      </c>
      <c r="AS192" s="743">
        <v>132.22999999999999</v>
      </c>
      <c r="AT192" s="743">
        <v>453.25</v>
      </c>
      <c r="AU192" s="743">
        <v>132.22999999999999</v>
      </c>
      <c r="AV192" s="743">
        <v>292.06</v>
      </c>
      <c r="AW192" s="743">
        <f t="shared" si="53"/>
        <v>585.48</v>
      </c>
      <c r="AX192" s="743">
        <f t="shared" si="54"/>
        <v>424.28999999999996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55"/>
      <c r="AL193" s="449">
        <f t="shared" si="56"/>
        <v>10</v>
      </c>
      <c r="AM193" s="56">
        <f t="shared" si="56"/>
        <v>3</v>
      </c>
      <c r="AN193" s="53">
        <v>6</v>
      </c>
      <c r="AO193" s="859"/>
      <c r="AP193" s="742" t="s">
        <v>63</v>
      </c>
      <c r="AQ193" s="768">
        <v>113.3</v>
      </c>
      <c r="AR193" s="768">
        <v>51.12</v>
      </c>
      <c r="AS193" s="742">
        <v>132.22999999999999</v>
      </c>
      <c r="AT193" s="742">
        <v>453.25</v>
      </c>
      <c r="AU193" s="742">
        <v>132.22999999999999</v>
      </c>
      <c r="AV193" s="742">
        <v>290.06</v>
      </c>
      <c r="AW193" s="742">
        <f t="shared" si="53"/>
        <v>585.48</v>
      </c>
      <c r="AX193" s="742">
        <f t="shared" si="54"/>
        <v>422.28999999999996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55"/>
      <c r="AL194" s="449">
        <f t="shared" si="56"/>
        <v>10</v>
      </c>
      <c r="AM194" s="51">
        <v>4</v>
      </c>
      <c r="AN194" s="49">
        <v>5</v>
      </c>
      <c r="AO194" s="857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3"/>
        <v>0</v>
      </c>
      <c r="AX194" s="439">
        <f t="shared" si="5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55"/>
      <c r="AL195" s="449">
        <f t="shared" si="56"/>
        <v>10</v>
      </c>
      <c r="AM195" s="56">
        <v>4</v>
      </c>
      <c r="AN195" s="49">
        <v>6</v>
      </c>
      <c r="AO195" s="859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3"/>
        <v>0</v>
      </c>
      <c r="AX195" s="439">
        <f t="shared" si="5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55"/>
      <c r="AL196" s="449">
        <f t="shared" si="56"/>
        <v>10</v>
      </c>
      <c r="AM196" s="51">
        <v>5</v>
      </c>
      <c r="AN196" s="49">
        <v>7</v>
      </c>
      <c r="AO196" s="857" t="s">
        <v>166</v>
      </c>
      <c r="AP196" s="742" t="s">
        <v>64</v>
      </c>
      <c r="AQ196" s="761">
        <v>0</v>
      </c>
      <c r="AR196" s="761">
        <v>0</v>
      </c>
      <c r="AS196" s="742">
        <v>1612.95</v>
      </c>
      <c r="AT196" s="742">
        <v>453.83</v>
      </c>
      <c r="AU196" s="742">
        <v>475.46</v>
      </c>
      <c r="AV196" s="742">
        <v>290.64</v>
      </c>
      <c r="AW196" s="742">
        <f t="shared" si="53"/>
        <v>2066.7800000000002</v>
      </c>
      <c r="AX196" s="742">
        <f t="shared" si="54"/>
        <v>766.09999999999991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55"/>
      <c r="AL197" s="449">
        <f t="shared" si="56"/>
        <v>10</v>
      </c>
      <c r="AM197" s="51">
        <v>5</v>
      </c>
      <c r="AN197" s="49">
        <v>8</v>
      </c>
      <c r="AO197" s="858"/>
      <c r="AP197" s="742" t="s">
        <v>150</v>
      </c>
      <c r="AQ197" s="761">
        <v>0</v>
      </c>
      <c r="AR197" s="761">
        <v>0</v>
      </c>
      <c r="AS197" s="742">
        <v>1612.95</v>
      </c>
      <c r="AT197" s="742">
        <v>453.83</v>
      </c>
      <c r="AU197" s="742">
        <v>475.46</v>
      </c>
      <c r="AV197" s="742">
        <v>290.64</v>
      </c>
      <c r="AW197" s="742">
        <f t="shared" si="53"/>
        <v>2066.7800000000002</v>
      </c>
      <c r="AX197" s="742">
        <f t="shared" si="54"/>
        <v>766.09999999999991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55"/>
      <c r="AL198" s="449">
        <f t="shared" si="56"/>
        <v>10</v>
      </c>
      <c r="AM198" s="51">
        <v>5</v>
      </c>
      <c r="AN198" s="49">
        <v>9</v>
      </c>
      <c r="AO198" s="858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3"/>
        <v>0</v>
      </c>
      <c r="AX198" s="439">
        <f t="shared" si="5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55"/>
      <c r="AL199" s="449">
        <f t="shared" si="56"/>
        <v>10</v>
      </c>
      <c r="AM199" s="51">
        <v>5</v>
      </c>
      <c r="AN199" s="49">
        <v>10</v>
      </c>
      <c r="AO199" s="858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3"/>
        <v>0</v>
      </c>
      <c r="AX199" s="439">
        <f t="shared" si="5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55"/>
      <c r="AL200" s="449">
        <f t="shared" si="56"/>
        <v>10</v>
      </c>
      <c r="AM200" s="51">
        <v>5</v>
      </c>
      <c r="AN200" s="49">
        <v>11</v>
      </c>
      <c r="AO200" s="858"/>
      <c r="AP200" s="742" t="s">
        <v>151</v>
      </c>
      <c r="AQ200" s="761">
        <v>0</v>
      </c>
      <c r="AR200" s="761">
        <v>0</v>
      </c>
      <c r="AS200" s="742">
        <v>1706.19</v>
      </c>
      <c r="AT200" s="742">
        <v>453.83</v>
      </c>
      <c r="AU200" s="742">
        <v>494.11</v>
      </c>
      <c r="AV200" s="742">
        <v>290.64</v>
      </c>
      <c r="AW200" s="742">
        <f t="shared" si="53"/>
        <v>2160.02</v>
      </c>
      <c r="AX200" s="742">
        <f t="shared" si="54"/>
        <v>784.75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56"/>
      <c r="AL201" s="450">
        <f t="shared" si="56"/>
        <v>10</v>
      </c>
      <c r="AM201" s="56">
        <v>5</v>
      </c>
      <c r="AN201" s="49">
        <v>12</v>
      </c>
      <c r="AO201" s="859"/>
      <c r="AP201" s="742" t="s">
        <v>181</v>
      </c>
      <c r="AQ201" s="761">
        <v>0</v>
      </c>
      <c r="AR201" s="761">
        <v>0</v>
      </c>
      <c r="AS201" s="742">
        <f>AS200</f>
        <v>1706.19</v>
      </c>
      <c r="AT201" s="742">
        <f>AT200</f>
        <v>453.83</v>
      </c>
      <c r="AU201" s="742">
        <f>AU200</f>
        <v>494.11</v>
      </c>
      <c r="AV201" s="742">
        <f>AV200</f>
        <v>290.64</v>
      </c>
      <c r="AW201" s="742">
        <f t="shared" si="53"/>
        <v>2160.02</v>
      </c>
      <c r="AX201" s="742">
        <f t="shared" si="54"/>
        <v>784.75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54">
        <v>2024</v>
      </c>
      <c r="AL202" s="448">
        <v>11</v>
      </c>
      <c r="AM202" s="48">
        <v>2</v>
      </c>
      <c r="AN202" s="49">
        <v>5</v>
      </c>
      <c r="AO202" s="857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7">AS202+AT202</f>
        <v>0</v>
      </c>
      <c r="AX202" s="439">
        <f t="shared" ref="AX202:AX221" si="5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55"/>
      <c r="AL203" s="449">
        <f t="shared" ref="AL203:AM209" si="59">AL202</f>
        <v>11</v>
      </c>
      <c r="AM203" s="51">
        <f t="shared" si="59"/>
        <v>2</v>
      </c>
      <c r="AN203" s="49">
        <v>6</v>
      </c>
      <c r="AO203" s="858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7"/>
        <v>0</v>
      </c>
      <c r="AX203" s="439">
        <f t="shared" si="5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55"/>
      <c r="AL204" s="449">
        <f t="shared" si="59"/>
        <v>11</v>
      </c>
      <c r="AM204" s="51">
        <f>AM202</f>
        <v>2</v>
      </c>
      <c r="AN204" s="49">
        <v>7</v>
      </c>
      <c r="AO204" s="858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7"/>
        <v>0</v>
      </c>
      <c r="AX204" s="439">
        <f t="shared" si="5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55"/>
      <c r="AL205" s="449">
        <f t="shared" si="59"/>
        <v>11</v>
      </c>
      <c r="AM205" s="51">
        <f>AM202</f>
        <v>2</v>
      </c>
      <c r="AN205" s="49">
        <v>8</v>
      </c>
      <c r="AO205" s="858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7"/>
        <v>0</v>
      </c>
      <c r="AX205" s="439">
        <f t="shared" si="5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55"/>
      <c r="AL206" s="449">
        <f t="shared" si="59"/>
        <v>11</v>
      </c>
      <c r="AM206" s="51">
        <f>AM202</f>
        <v>2</v>
      </c>
      <c r="AN206" s="49">
        <v>9</v>
      </c>
      <c r="AO206" s="858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7"/>
        <v>0</v>
      </c>
      <c r="AX206" s="439">
        <f t="shared" si="5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55"/>
      <c r="AL207" s="449">
        <f t="shared" si="59"/>
        <v>11</v>
      </c>
      <c r="AM207" s="51">
        <f>AM203</f>
        <v>2</v>
      </c>
      <c r="AN207" s="53">
        <v>10</v>
      </c>
      <c r="AO207" s="858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57"/>
        <v>0</v>
      </c>
      <c r="AX207" s="439">
        <f t="shared" si="58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55"/>
      <c r="AL208" s="449">
        <f t="shared" si="59"/>
        <v>11</v>
      </c>
      <c r="AM208" s="51">
        <f>AM204</f>
        <v>2</v>
      </c>
      <c r="AN208" s="53">
        <v>11</v>
      </c>
      <c r="AO208" s="858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57"/>
        <v>0</v>
      </c>
      <c r="AX208" s="439">
        <f t="shared" si="58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55"/>
      <c r="AL209" s="449">
        <f t="shared" si="59"/>
        <v>11</v>
      </c>
      <c r="AM209" s="51">
        <f>AM205</f>
        <v>2</v>
      </c>
      <c r="AN209" s="53">
        <v>12</v>
      </c>
      <c r="AO209" s="859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57"/>
        <v>0</v>
      </c>
      <c r="AX209" s="439">
        <f t="shared" si="58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55"/>
      <c r="AL210" s="449">
        <f>AL206</f>
        <v>11</v>
      </c>
      <c r="AM210" s="48">
        <v>3</v>
      </c>
      <c r="AN210" s="53">
        <v>2</v>
      </c>
      <c r="AO210" s="857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57"/>
        <v>0</v>
      </c>
      <c r="AX210" s="439">
        <f t="shared" si="58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55"/>
      <c r="AL211" s="449">
        <f>AL206</f>
        <v>11</v>
      </c>
      <c r="AM211" s="51">
        <f>AM210</f>
        <v>3</v>
      </c>
      <c r="AN211" s="53">
        <v>3</v>
      </c>
      <c r="AO211" s="858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7"/>
        <v>0</v>
      </c>
      <c r="AX211" s="439">
        <f t="shared" si="5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55"/>
      <c r="AL212" s="449">
        <f t="shared" ref="AL212:AM222" si="60">AL211</f>
        <v>11</v>
      </c>
      <c r="AM212" s="51">
        <f>AM210</f>
        <v>3</v>
      </c>
      <c r="AN212" s="53">
        <v>4</v>
      </c>
      <c r="AO212" s="858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7"/>
        <v>0</v>
      </c>
      <c r="AX212" s="439">
        <f t="shared" si="5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55"/>
      <c r="AL213" s="449">
        <f t="shared" si="60"/>
        <v>11</v>
      </c>
      <c r="AM213" s="51">
        <f t="shared" si="60"/>
        <v>3</v>
      </c>
      <c r="AN213" s="53">
        <v>5</v>
      </c>
      <c r="AO213" s="858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7"/>
        <v>0</v>
      </c>
      <c r="AX213" s="439">
        <f t="shared" si="58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55"/>
      <c r="AL214" s="449">
        <f t="shared" si="60"/>
        <v>11</v>
      </c>
      <c r="AM214" s="56">
        <f t="shared" si="60"/>
        <v>3</v>
      </c>
      <c r="AN214" s="53">
        <v>6</v>
      </c>
      <c r="AO214" s="859"/>
      <c r="AP214" s="742" t="s">
        <v>63</v>
      </c>
      <c r="AQ214" s="743">
        <v>106.32</v>
      </c>
      <c r="AR214" s="743">
        <v>47.53</v>
      </c>
      <c r="AS214" s="743">
        <v>120.64</v>
      </c>
      <c r="AT214" s="743">
        <v>436.48</v>
      </c>
      <c r="AU214" s="743">
        <v>120.64</v>
      </c>
      <c r="AV214" s="743">
        <v>276.89</v>
      </c>
      <c r="AW214" s="439">
        <f t="shared" si="57"/>
        <v>557.12</v>
      </c>
      <c r="AX214" s="439">
        <f t="shared" si="58"/>
        <v>397.53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55"/>
      <c r="AL215" s="449">
        <f t="shared" si="60"/>
        <v>11</v>
      </c>
      <c r="AM215" s="51">
        <v>4</v>
      </c>
      <c r="AN215" s="49">
        <v>5</v>
      </c>
      <c r="AO215" s="857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7"/>
        <v>0</v>
      </c>
      <c r="AX215" s="439">
        <f t="shared" si="5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55"/>
      <c r="AL216" s="449">
        <f t="shared" si="60"/>
        <v>11</v>
      </c>
      <c r="AM216" s="56">
        <v>4</v>
      </c>
      <c r="AN216" s="49">
        <v>6</v>
      </c>
      <c r="AO216" s="859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57"/>
        <v>0</v>
      </c>
      <c r="AX216" s="439">
        <f t="shared" si="58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55"/>
      <c r="AL217" s="449">
        <f t="shared" si="60"/>
        <v>11</v>
      </c>
      <c r="AM217" s="51">
        <v>5</v>
      </c>
      <c r="AN217" s="49">
        <v>7</v>
      </c>
      <c r="AO217" s="857" t="s">
        <v>166</v>
      </c>
      <c r="AP217" s="742" t="s">
        <v>64</v>
      </c>
      <c r="AQ217" s="743"/>
      <c r="AR217" s="743"/>
      <c r="AS217" s="743">
        <v>1601.47</v>
      </c>
      <c r="AT217" s="743">
        <v>437.27</v>
      </c>
      <c r="AU217" s="743">
        <v>465.98</v>
      </c>
      <c r="AV217" s="743">
        <v>277.68</v>
      </c>
      <c r="AW217" s="439">
        <f t="shared" si="57"/>
        <v>2038.74</v>
      </c>
      <c r="AX217" s="439">
        <f t="shared" si="58"/>
        <v>743.66000000000008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55"/>
      <c r="AL218" s="449">
        <f t="shared" si="60"/>
        <v>11</v>
      </c>
      <c r="AM218" s="51">
        <v>5</v>
      </c>
      <c r="AN218" s="49">
        <v>8</v>
      </c>
      <c r="AO218" s="858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7"/>
        <v>0</v>
      </c>
      <c r="AX218" s="439">
        <f t="shared" si="5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55"/>
      <c r="AL219" s="449">
        <f t="shared" si="60"/>
        <v>11</v>
      </c>
      <c r="AM219" s="51">
        <v>5</v>
      </c>
      <c r="AN219" s="49">
        <v>9</v>
      </c>
      <c r="AO219" s="858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7"/>
        <v>0</v>
      </c>
      <c r="AX219" s="439">
        <f t="shared" si="5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55"/>
      <c r="AL220" s="449">
        <f t="shared" si="60"/>
        <v>11</v>
      </c>
      <c r="AM220" s="51">
        <v>5</v>
      </c>
      <c r="AN220" s="49">
        <v>10</v>
      </c>
      <c r="AO220" s="858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7"/>
        <v>0</v>
      </c>
      <c r="AX220" s="439">
        <f t="shared" si="5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55"/>
      <c r="AL221" s="449">
        <f t="shared" si="60"/>
        <v>11</v>
      </c>
      <c r="AM221" s="51">
        <v>5</v>
      </c>
      <c r="AN221" s="49">
        <v>11</v>
      </c>
      <c r="AO221" s="858"/>
      <c r="AP221" s="742" t="s">
        <v>151</v>
      </c>
      <c r="AQ221" s="743"/>
      <c r="AR221" s="743"/>
      <c r="AS221" s="743">
        <v>1694.54</v>
      </c>
      <c r="AT221" s="743">
        <v>437.27</v>
      </c>
      <c r="AU221" s="743">
        <v>484.59</v>
      </c>
      <c r="AV221" s="743">
        <v>277.68</v>
      </c>
      <c r="AW221" s="439">
        <f t="shared" si="57"/>
        <v>2131.81</v>
      </c>
      <c r="AX221" s="439">
        <f t="shared" si="58"/>
        <v>762.27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56"/>
      <c r="AL222" s="450">
        <f t="shared" si="60"/>
        <v>11</v>
      </c>
      <c r="AM222" s="56">
        <v>5</v>
      </c>
      <c r="AN222" s="49">
        <v>12</v>
      </c>
      <c r="AO222" s="859"/>
      <c r="AP222" s="742" t="s">
        <v>181</v>
      </c>
      <c r="AQ222" s="743"/>
      <c r="AR222" s="743"/>
      <c r="AS222" s="743"/>
      <c r="AT222" s="743"/>
      <c r="AU222" s="743"/>
      <c r="AV222" s="743"/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54">
        <v>2025</v>
      </c>
      <c r="AL223" s="448">
        <v>12</v>
      </c>
      <c r="AM223" s="48">
        <v>2</v>
      </c>
      <c r="AN223" s="49">
        <v>5</v>
      </c>
      <c r="AO223" s="857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61">AS223+AT223</f>
        <v>0</v>
      </c>
      <c r="AX223" s="439">
        <f t="shared" ref="AX223:AX242" si="62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55"/>
      <c r="AL224" s="449">
        <f>AL223</f>
        <v>12</v>
      </c>
      <c r="AM224" s="51">
        <f>AM223</f>
        <v>2</v>
      </c>
      <c r="AN224" s="49">
        <v>6</v>
      </c>
      <c r="AO224" s="858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61"/>
        <v>0</v>
      </c>
      <c r="AX224" s="439">
        <f t="shared" si="62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55"/>
      <c r="AL225" s="449">
        <f t="shared" ref="AL225:AL230" si="63">AL224</f>
        <v>12</v>
      </c>
      <c r="AM225" s="51">
        <f>AM223</f>
        <v>2</v>
      </c>
      <c r="AN225" s="49">
        <v>7</v>
      </c>
      <c r="AO225" s="858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61"/>
        <v>0</v>
      </c>
      <c r="AX225" s="439">
        <f t="shared" si="62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55"/>
      <c r="AL226" s="449">
        <f t="shared" si="63"/>
        <v>12</v>
      </c>
      <c r="AM226" s="51">
        <f>AM223</f>
        <v>2</v>
      </c>
      <c r="AN226" s="49">
        <v>8</v>
      </c>
      <c r="AO226" s="858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61"/>
        <v>0</v>
      </c>
      <c r="AX226" s="439">
        <f t="shared" si="62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55"/>
      <c r="AL227" s="449">
        <f t="shared" si="63"/>
        <v>12</v>
      </c>
      <c r="AM227" s="51">
        <f>AM223</f>
        <v>2</v>
      </c>
      <c r="AN227" s="49">
        <v>9</v>
      </c>
      <c r="AO227" s="858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61"/>
        <v>0</v>
      </c>
      <c r="AX227" s="439">
        <f t="shared" si="62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55"/>
      <c r="AL228" s="449">
        <f t="shared" si="63"/>
        <v>12</v>
      </c>
      <c r="AM228" s="51">
        <f>AM224</f>
        <v>2</v>
      </c>
      <c r="AN228" s="53">
        <v>10</v>
      </c>
      <c r="AO228" s="858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61"/>
        <v>0</v>
      </c>
      <c r="AX228" s="439">
        <f t="shared" si="62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55"/>
      <c r="AL229" s="449">
        <f t="shared" si="63"/>
        <v>12</v>
      </c>
      <c r="AM229" s="51">
        <f>AM225</f>
        <v>2</v>
      </c>
      <c r="AN229" s="53">
        <v>11</v>
      </c>
      <c r="AO229" s="858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61"/>
        <v>0</v>
      </c>
      <c r="AX229" s="439">
        <f t="shared" si="62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55"/>
      <c r="AL230" s="449">
        <f t="shared" si="63"/>
        <v>12</v>
      </c>
      <c r="AM230" s="51">
        <f>AM226</f>
        <v>2</v>
      </c>
      <c r="AN230" s="53">
        <v>12</v>
      </c>
      <c r="AO230" s="859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61"/>
        <v>0</v>
      </c>
      <c r="AX230" s="439">
        <f t="shared" si="62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55"/>
      <c r="AL231" s="449">
        <f>AL227</f>
        <v>12</v>
      </c>
      <c r="AM231" s="48">
        <v>3</v>
      </c>
      <c r="AN231" s="53">
        <v>2</v>
      </c>
      <c r="AO231" s="857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61"/>
        <v>0</v>
      </c>
      <c r="AX231" s="439">
        <f t="shared" si="62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55"/>
      <c r="AL232" s="449">
        <f>AL227</f>
        <v>12</v>
      </c>
      <c r="AM232" s="51">
        <f>AM231</f>
        <v>3</v>
      </c>
      <c r="AN232" s="53">
        <v>3</v>
      </c>
      <c r="AO232" s="858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61"/>
        <v>0</v>
      </c>
      <c r="AX232" s="439">
        <f t="shared" si="62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55"/>
      <c r="AL233" s="449">
        <f t="shared" ref="AL233:AL243" si="64">AL232</f>
        <v>12</v>
      </c>
      <c r="AM233" s="51">
        <f>AM231</f>
        <v>3</v>
      </c>
      <c r="AN233" s="53">
        <v>4</v>
      </c>
      <c r="AO233" s="858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61"/>
        <v>0</v>
      </c>
      <c r="AX233" s="439">
        <f t="shared" si="62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55"/>
      <c r="AL234" s="449">
        <f t="shared" si="64"/>
        <v>12</v>
      </c>
      <c r="AM234" s="51">
        <f>AM233</f>
        <v>3</v>
      </c>
      <c r="AN234" s="53">
        <v>5</v>
      </c>
      <c r="AO234" s="858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61"/>
        <v>0</v>
      </c>
      <c r="AX234" s="439">
        <f t="shared" si="62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55"/>
      <c r="AL235" s="449">
        <f t="shared" si="64"/>
        <v>12</v>
      </c>
      <c r="AM235" s="56">
        <f>AM234</f>
        <v>3</v>
      </c>
      <c r="AN235" s="53">
        <v>6</v>
      </c>
      <c r="AO235" s="859"/>
      <c r="AP235" s="742" t="s">
        <v>63</v>
      </c>
      <c r="AQ235" s="743">
        <v>100.12</v>
      </c>
      <c r="AR235" s="743">
        <v>44.81</v>
      </c>
      <c r="AS235" s="743">
        <v>151.86000000000001</v>
      </c>
      <c r="AT235" s="743">
        <v>438.57</v>
      </c>
      <c r="AU235" s="743">
        <v>151.86000000000001</v>
      </c>
      <c r="AV235" s="743">
        <v>268.93</v>
      </c>
      <c r="AW235" s="439">
        <f t="shared" si="61"/>
        <v>590.43000000000006</v>
      </c>
      <c r="AX235" s="439">
        <f t="shared" si="62"/>
        <v>420.79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55"/>
      <c r="AL236" s="449">
        <f t="shared" si="64"/>
        <v>12</v>
      </c>
      <c r="AM236" s="51">
        <v>4</v>
      </c>
      <c r="AN236" s="49">
        <v>5</v>
      </c>
      <c r="AO236" s="857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1"/>
        <v>0</v>
      </c>
      <c r="AX236" s="439">
        <f t="shared" si="62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55"/>
      <c r="AL237" s="449">
        <f t="shared" si="64"/>
        <v>12</v>
      </c>
      <c r="AM237" s="56">
        <v>4</v>
      </c>
      <c r="AN237" s="49">
        <v>6</v>
      </c>
      <c r="AO237" s="859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61"/>
        <v>0</v>
      </c>
      <c r="AX237" s="439">
        <f t="shared" si="62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55"/>
      <c r="AL238" s="449">
        <f t="shared" si="64"/>
        <v>12</v>
      </c>
      <c r="AM238" s="51">
        <v>5</v>
      </c>
      <c r="AN238" s="49">
        <v>7</v>
      </c>
      <c r="AO238" s="857" t="s">
        <v>166</v>
      </c>
      <c r="AP238" s="742" t="s">
        <v>64</v>
      </c>
      <c r="AQ238" s="743"/>
      <c r="AR238" s="743"/>
      <c r="AS238" s="743">
        <v>1639.34</v>
      </c>
      <c r="AT238" s="743">
        <v>441.72</v>
      </c>
      <c r="AU238" s="743">
        <v>511.88</v>
      </c>
      <c r="AV238" s="743">
        <v>272.08</v>
      </c>
      <c r="AW238" s="439">
        <f t="shared" si="61"/>
        <v>2081.06</v>
      </c>
      <c r="AX238" s="439">
        <f t="shared" si="62"/>
        <v>783.96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55"/>
      <c r="AL239" s="449">
        <f t="shared" si="64"/>
        <v>12</v>
      </c>
      <c r="AM239" s="51">
        <v>5</v>
      </c>
      <c r="AN239" s="49">
        <v>8</v>
      </c>
      <c r="AO239" s="858"/>
      <c r="AP239" s="44" t="s">
        <v>150</v>
      </c>
      <c r="AQ239" s="761"/>
      <c r="AR239" s="761"/>
      <c r="AS239" s="743">
        <v>1639.34</v>
      </c>
      <c r="AT239" s="743">
        <v>441.72</v>
      </c>
      <c r="AU239" s="743">
        <v>511.88</v>
      </c>
      <c r="AV239" s="743">
        <v>272.08</v>
      </c>
      <c r="AW239" s="439">
        <f t="shared" si="61"/>
        <v>2081.06</v>
      </c>
      <c r="AX239" s="439">
        <f t="shared" si="62"/>
        <v>783.96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55"/>
      <c r="AL240" s="449">
        <f t="shared" si="64"/>
        <v>12</v>
      </c>
      <c r="AM240" s="51">
        <v>5</v>
      </c>
      <c r="AN240" s="49">
        <v>9</v>
      </c>
      <c r="AO240" s="858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1"/>
        <v>0</v>
      </c>
      <c r="AX240" s="439">
        <f t="shared" si="62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55"/>
      <c r="AL241" s="449">
        <f t="shared" si="64"/>
        <v>12</v>
      </c>
      <c r="AM241" s="51">
        <v>5</v>
      </c>
      <c r="AN241" s="49">
        <v>10</v>
      </c>
      <c r="AO241" s="858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1"/>
        <v>0</v>
      </c>
      <c r="AX241" s="439">
        <f t="shared" si="62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55"/>
      <c r="AL242" s="449">
        <f t="shared" si="64"/>
        <v>12</v>
      </c>
      <c r="AM242" s="51">
        <v>5</v>
      </c>
      <c r="AN242" s="49">
        <v>11</v>
      </c>
      <c r="AO242" s="858"/>
      <c r="AP242" s="742" t="s">
        <v>151</v>
      </c>
      <c r="AQ242" s="743"/>
      <c r="AR242" s="743"/>
      <c r="AS242" s="743">
        <v>1731.75</v>
      </c>
      <c r="AT242" s="743">
        <v>441.72</v>
      </c>
      <c r="AU242" s="743">
        <v>530.36</v>
      </c>
      <c r="AV242" s="743">
        <v>272.08</v>
      </c>
      <c r="AW242" s="439">
        <f t="shared" si="61"/>
        <v>2173.4700000000003</v>
      </c>
      <c r="AX242" s="439">
        <f t="shared" si="62"/>
        <v>802.44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56"/>
      <c r="AL243" s="450">
        <f t="shared" si="64"/>
        <v>12</v>
      </c>
      <c r="AM243" s="56">
        <v>5</v>
      </c>
      <c r="AN243" s="49">
        <v>12</v>
      </c>
      <c r="AO243" s="859"/>
      <c r="AP243" s="742" t="s">
        <v>181</v>
      </c>
      <c r="AQ243" s="743"/>
      <c r="AR243" s="743"/>
      <c r="AS243" s="743">
        <v>1731.75</v>
      </c>
      <c r="AT243" s="743">
        <v>441.72</v>
      </c>
      <c r="AU243" s="743">
        <v>530.36</v>
      </c>
      <c r="AV243" s="743">
        <v>272.08</v>
      </c>
      <c r="AW243" s="439">
        <f>AS243+AT243</f>
        <v>2173.4700000000003</v>
      </c>
      <c r="AX243" s="439">
        <f>AU243+AV243</f>
        <v>802.44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39">
    <mergeCell ref="AO217:AO222"/>
    <mergeCell ref="AK181:AK201"/>
    <mergeCell ref="AK202:AK222"/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131:AO13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181:AO188"/>
    <mergeCell ref="AO189:AO193"/>
    <mergeCell ref="AO68:AO69"/>
    <mergeCell ref="AO70:AO75"/>
    <mergeCell ref="AO76:AO83"/>
    <mergeCell ref="AO84:AO88"/>
    <mergeCell ref="AO89:AO90"/>
    <mergeCell ref="AO91:AO96"/>
    <mergeCell ref="AO63:AO67"/>
    <mergeCell ref="AK118:AK138"/>
    <mergeCell ref="AK139:AK159"/>
    <mergeCell ref="AK160:AK180"/>
    <mergeCell ref="AO97:AO104"/>
    <mergeCell ref="AO105:AO109"/>
    <mergeCell ref="AO110:AO111"/>
    <mergeCell ref="AO112:AO117"/>
    <mergeCell ref="AO118:AO125"/>
    <mergeCell ref="AO126:AO130"/>
    <mergeCell ref="AA45:AA55"/>
    <mergeCell ref="B42:F42"/>
    <mergeCell ref="B43:F43"/>
    <mergeCell ref="B44:F44"/>
    <mergeCell ref="B41:F41"/>
    <mergeCell ref="AO34:AO41"/>
    <mergeCell ref="AO42:AO46"/>
    <mergeCell ref="AO47:AO48"/>
    <mergeCell ref="AO49:AO54"/>
    <mergeCell ref="AO55:AO62"/>
    <mergeCell ref="T45:T55"/>
    <mergeCell ref="T56:T66"/>
    <mergeCell ref="T67:T77"/>
    <mergeCell ref="T78:T88"/>
    <mergeCell ref="B46:F46"/>
    <mergeCell ref="B48:F48"/>
    <mergeCell ref="B49:F49"/>
    <mergeCell ref="B47:F47"/>
    <mergeCell ref="Z45:Z55"/>
    <mergeCell ref="AQ10:AR10"/>
    <mergeCell ref="Z100:Z110"/>
    <mergeCell ref="AA100:AA110"/>
    <mergeCell ref="B51:E51"/>
    <mergeCell ref="B52:E52"/>
    <mergeCell ref="AK34:AK54"/>
    <mergeCell ref="AK55:AK75"/>
    <mergeCell ref="AK76:AK96"/>
    <mergeCell ref="T34:T44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AF6:AH6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Z34:Z44"/>
    <mergeCell ref="AA34:AA44"/>
    <mergeCell ref="H38:I38"/>
    <mergeCell ref="O7:O8"/>
    <mergeCell ref="P7:P8"/>
    <mergeCell ref="H31:O31"/>
    <mergeCell ref="T23:T33"/>
    <mergeCell ref="B14:F14"/>
    <mergeCell ref="R9:AB9"/>
    <mergeCell ref="V10:W10"/>
    <mergeCell ref="X10:Y10"/>
    <mergeCell ref="Z12:Z22"/>
    <mergeCell ref="AA12:AA22"/>
    <mergeCell ref="T12:T22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H32:N32"/>
    <mergeCell ref="H33:N33"/>
    <mergeCell ref="B7:F7"/>
    <mergeCell ref="I7:I8"/>
    <mergeCell ref="J7:J8"/>
    <mergeCell ref="B15:F15"/>
    <mergeCell ref="B13:F13"/>
    <mergeCell ref="M7:M8"/>
    <mergeCell ref="K7:K8"/>
    <mergeCell ref="L7:L8"/>
    <mergeCell ref="B6:F6"/>
    <mergeCell ref="B8:F8"/>
    <mergeCell ref="B9:F9"/>
    <mergeCell ref="B23:F23"/>
    <mergeCell ref="H7:H8"/>
    <mergeCell ref="B19:F19"/>
    <mergeCell ref="H6:P6"/>
    <mergeCell ref="B20:F20"/>
    <mergeCell ref="B21:F21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951B9B89-AEE8-4DBB-B59C-8BBB09A1B632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77705-C91E-4BC9-92FA-CB9840A6B6F6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2" t="s">
        <v>956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ILUMINAÇÃO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2" t="str">
        <f>IF(ISBLANK('IlumCusto (ORÇ)'!C8)," ",'IlumCusto (ORÇ)'!C8)</f>
        <v xml:space="preserve"> </v>
      </c>
      <c r="D8" s="1113"/>
      <c r="E8" s="1113"/>
      <c r="F8" s="1113"/>
      <c r="G8" s="1113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12" t="str">
        <f>IF(ISBLANK('IlumCusto (ORÇ)'!C9)," ",'IlumCusto (ORÇ)'!C9)</f>
        <v xml:space="preserve"> </v>
      </c>
      <c r="D9" s="1113"/>
      <c r="E9" s="1113"/>
      <c r="F9" s="1113"/>
      <c r="G9" s="1113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0" t="str">
        <f t="shared" ref="Q9:Q72" si="3">IF(OR(C9=0,C9=""),"",C9)</f>
        <v xml:space="preserve"> </v>
      </c>
      <c r="R9" s="1110"/>
      <c r="S9" s="1110"/>
      <c r="T9" s="1110"/>
      <c r="U9" s="1111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12" t="str">
        <f>IF(ISBLANK('IlumCusto (ORÇ)'!C10)," ",'IlumCusto (ORÇ)'!C10)</f>
        <v xml:space="preserve"> </v>
      </c>
      <c r="D10" s="1113"/>
      <c r="E10" s="1113"/>
      <c r="F10" s="1113"/>
      <c r="G10" s="1113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12" t="str">
        <f>IF(ISBLANK('IlumCusto (ORÇ)'!C11)," ",'IlumCusto (ORÇ)'!C11)</f>
        <v xml:space="preserve"> </v>
      </c>
      <c r="D11" s="1113"/>
      <c r="E11" s="1113"/>
      <c r="F11" s="1113"/>
      <c r="G11" s="1113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12" t="str">
        <f>IF(ISBLANK('IlumCusto (ORÇ)'!C12)," ",'IlumCusto (ORÇ)'!C12)</f>
        <v xml:space="preserve"> </v>
      </c>
      <c r="D12" s="1113"/>
      <c r="E12" s="1113"/>
      <c r="F12" s="1113"/>
      <c r="G12" s="1113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12" t="str">
        <f>IF(ISBLANK('IlumCusto (ORÇ)'!C13)," ",'IlumCusto (ORÇ)'!C13)</f>
        <v xml:space="preserve"> </v>
      </c>
      <c r="D13" s="1113"/>
      <c r="E13" s="1113"/>
      <c r="F13" s="1113"/>
      <c r="G13" s="1113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12" t="str">
        <f>IF(ISBLANK('IlumCusto (ORÇ)'!C14)," ",'IlumCusto (ORÇ)'!C14)</f>
        <v xml:space="preserve"> </v>
      </c>
      <c r="D14" s="1113"/>
      <c r="E14" s="1113"/>
      <c r="F14" s="1113"/>
      <c r="G14" s="1113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12" t="str">
        <f>IF(ISBLANK('IlumCusto (ORÇ)'!C15)," ",'IlumCusto (ORÇ)'!C15)</f>
        <v xml:space="preserve"> </v>
      </c>
      <c r="D15" s="1113"/>
      <c r="E15" s="1113"/>
      <c r="F15" s="1113"/>
      <c r="G15" s="1113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12" t="str">
        <f>IF(ISBLANK('IlumCusto (ORÇ)'!C16)," ",'IlumCusto (ORÇ)'!C16)</f>
        <v xml:space="preserve"> </v>
      </c>
      <c r="D16" s="1113"/>
      <c r="E16" s="1113"/>
      <c r="F16" s="1113"/>
      <c r="G16" s="1113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12" t="str">
        <f>IF(ISBLANK('IlumCusto (ORÇ)'!C17)," ",'IlumCusto (ORÇ)'!C17)</f>
        <v xml:space="preserve"> </v>
      </c>
      <c r="D17" s="1113"/>
      <c r="E17" s="1113"/>
      <c r="F17" s="1113"/>
      <c r="G17" s="1113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12" t="str">
        <f>IF(ISBLANK('IlumCusto (ORÇ)'!C18)," ",'IlumCusto (ORÇ)'!C18)</f>
        <v xml:space="preserve"> </v>
      </c>
      <c r="D18" s="1113"/>
      <c r="E18" s="1113"/>
      <c r="F18" s="1113"/>
      <c r="G18" s="1113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12" t="str">
        <f>IF(ISBLANK('IlumCusto (ORÇ)'!C19)," ",'IlumCusto (ORÇ)'!C19)</f>
        <v xml:space="preserve"> </v>
      </c>
      <c r="D19" s="1113"/>
      <c r="E19" s="1113"/>
      <c r="F19" s="1113"/>
      <c r="G19" s="1113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12" t="str">
        <f>IF(ISBLANK('IlumCusto (ORÇ)'!C20)," ",'IlumCusto (ORÇ)'!C20)</f>
        <v xml:space="preserve"> </v>
      </c>
      <c r="D20" s="1113"/>
      <c r="E20" s="1113"/>
      <c r="F20" s="1113"/>
      <c r="G20" s="1113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12" t="str">
        <f>IF(ISBLANK('IlumCusto (ORÇ)'!C21)," ",'IlumCusto (ORÇ)'!C21)</f>
        <v xml:space="preserve"> </v>
      </c>
      <c r="D21" s="1113"/>
      <c r="E21" s="1113"/>
      <c r="F21" s="1113"/>
      <c r="G21" s="1113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12" t="str">
        <f>IF(ISBLANK('IlumCusto (ORÇ)'!C22)," ",'IlumCusto (ORÇ)'!C22)</f>
        <v xml:space="preserve"> </v>
      </c>
      <c r="D22" s="1113"/>
      <c r="E22" s="1113"/>
      <c r="F22" s="1113"/>
      <c r="G22" s="1113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12" t="str">
        <f>IF(ISBLANK('IlumCusto (ORÇ)'!C23)," ",'IlumCusto (ORÇ)'!C23)</f>
        <v xml:space="preserve"> </v>
      </c>
      <c r="D23" s="1113"/>
      <c r="E23" s="1113"/>
      <c r="F23" s="1113"/>
      <c r="G23" s="1113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12" t="str">
        <f>IF(ISBLANK('IlumCusto (ORÇ)'!C24)," ",'IlumCusto (ORÇ)'!C24)</f>
        <v xml:space="preserve"> </v>
      </c>
      <c r="D24" s="1113"/>
      <c r="E24" s="1113"/>
      <c r="F24" s="1113"/>
      <c r="G24" s="1113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12" t="str">
        <f>IF(ISBLANK('IlumCusto (ORÇ)'!C25)," ",'IlumCusto (ORÇ)'!C25)</f>
        <v xml:space="preserve"> </v>
      </c>
      <c r="D25" s="1113"/>
      <c r="E25" s="1113"/>
      <c r="F25" s="1113"/>
      <c r="G25" s="1113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12" t="str">
        <f>IF(ISBLANK('IlumCusto (ORÇ)'!C26)," ",'IlumCusto (ORÇ)'!C26)</f>
        <v xml:space="preserve"> </v>
      </c>
      <c r="D26" s="1113"/>
      <c r="E26" s="1113"/>
      <c r="F26" s="1113"/>
      <c r="G26" s="1113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12" t="str">
        <f>IF(ISBLANK('IlumCusto (ORÇ)'!C27)," ",'IlumCusto (ORÇ)'!C27)</f>
        <v xml:space="preserve"> </v>
      </c>
      <c r="D27" s="1113"/>
      <c r="E27" s="1113"/>
      <c r="F27" s="1113"/>
      <c r="G27" s="1113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12" t="str">
        <f>IF(ISBLANK('IlumCusto (ORÇ)'!C28)," ",'IlumCusto (ORÇ)'!C28)</f>
        <v xml:space="preserve"> </v>
      </c>
      <c r="D28" s="1113"/>
      <c r="E28" s="1113"/>
      <c r="F28" s="1113"/>
      <c r="G28" s="1113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12" t="str">
        <f>IF(ISBLANK('IlumCusto (ORÇ)'!C29)," ",'IlumCusto (ORÇ)'!C29)</f>
        <v xml:space="preserve"> </v>
      </c>
      <c r="D29" s="1113"/>
      <c r="E29" s="1113"/>
      <c r="F29" s="1113"/>
      <c r="G29" s="1113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12" t="str">
        <f>IF(ISBLANK('IlumCusto (ORÇ)'!C30)," ",'IlumCusto (ORÇ)'!C30)</f>
        <v xml:space="preserve"> </v>
      </c>
      <c r="D30" s="1113"/>
      <c r="E30" s="1113"/>
      <c r="F30" s="1113"/>
      <c r="G30" s="1113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12" t="str">
        <f>IF(ISBLANK('IlumCusto (ORÇ)'!C31)," ",'IlumCusto (ORÇ)'!C31)</f>
        <v xml:space="preserve"> </v>
      </c>
      <c r="D31" s="1113"/>
      <c r="E31" s="1113"/>
      <c r="F31" s="1113"/>
      <c r="G31" s="1113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12" t="str">
        <f>IF(ISBLANK('IlumCusto (ORÇ)'!C32)," ",'IlumCusto (ORÇ)'!C32)</f>
        <v xml:space="preserve"> </v>
      </c>
      <c r="D32" s="1113"/>
      <c r="E32" s="1113"/>
      <c r="F32" s="1113"/>
      <c r="G32" s="1113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12" t="str">
        <f>IF(ISBLANK('IlumCusto (ORÇ)'!C33)," ",'IlumCusto (ORÇ)'!C33)</f>
        <v xml:space="preserve"> </v>
      </c>
      <c r="D33" s="1113"/>
      <c r="E33" s="1113"/>
      <c r="F33" s="1113"/>
      <c r="G33" s="1113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12" t="str">
        <f>IF(ISBLANK('IlumCusto (ORÇ)'!C34)," ",'IlumCusto (ORÇ)'!C34)</f>
        <v xml:space="preserve"> </v>
      </c>
      <c r="D34" s="1113"/>
      <c r="E34" s="1113"/>
      <c r="F34" s="1113"/>
      <c r="G34" s="1113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12" t="str">
        <f>IF(ISBLANK('IlumCusto (ORÇ)'!C35)," ",'IlumCusto (ORÇ)'!C35)</f>
        <v xml:space="preserve"> </v>
      </c>
      <c r="D35" s="1113"/>
      <c r="E35" s="1113"/>
      <c r="F35" s="1113"/>
      <c r="G35" s="1113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12" t="str">
        <f>IF(ISBLANK('IlumCusto (ORÇ)'!C36)," ",'IlumCusto (ORÇ)'!C36)</f>
        <v xml:space="preserve"> </v>
      </c>
      <c r="D36" s="1113"/>
      <c r="E36" s="1113"/>
      <c r="F36" s="1113"/>
      <c r="G36" s="1113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12" t="str">
        <f>IF(ISBLANK('IlumCusto (ORÇ)'!C37)," ",'IlumCusto (ORÇ)'!C37)</f>
        <v xml:space="preserve"> </v>
      </c>
      <c r="D37" s="1113"/>
      <c r="E37" s="1113"/>
      <c r="F37" s="1113"/>
      <c r="G37" s="1113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12" t="str">
        <f>IF(ISBLANK('IlumCusto (ORÇ)'!C38)," ",'IlumCusto (ORÇ)'!C38)</f>
        <v xml:space="preserve"> </v>
      </c>
      <c r="D38" s="1113"/>
      <c r="E38" s="1113"/>
      <c r="F38" s="1113"/>
      <c r="G38" s="1113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12" t="str">
        <f>IF(ISBLANK('IlumCusto (ORÇ)'!C39)," ",'IlumCusto (ORÇ)'!C39)</f>
        <v xml:space="preserve"> </v>
      </c>
      <c r="D39" s="1113"/>
      <c r="E39" s="1113"/>
      <c r="F39" s="1113"/>
      <c r="G39" s="1113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12" t="str">
        <f>IF(ISBLANK('IlumCusto (ORÇ)'!C40)," ",'IlumCusto (ORÇ)'!C40)</f>
        <v xml:space="preserve"> </v>
      </c>
      <c r="D40" s="1113"/>
      <c r="E40" s="1113"/>
      <c r="F40" s="1113"/>
      <c r="G40" s="1113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12" t="str">
        <f>IF(ISBLANK('IlumCusto (ORÇ)'!C41)," ",'IlumCusto (ORÇ)'!C41)</f>
        <v xml:space="preserve"> </v>
      </c>
      <c r="D41" s="1113"/>
      <c r="E41" s="1113"/>
      <c r="F41" s="1113"/>
      <c r="G41" s="1113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12" t="str">
        <f>IF(ISBLANK('IlumCusto (ORÇ)'!C42)," ",'IlumCusto (ORÇ)'!C42)</f>
        <v xml:space="preserve"> </v>
      </c>
      <c r="D42" s="1113"/>
      <c r="E42" s="1113"/>
      <c r="F42" s="1113"/>
      <c r="G42" s="1113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12" t="str">
        <f>IF(ISBLANK('IlumCusto (ORÇ)'!C43)," ",'IlumCusto (ORÇ)'!C43)</f>
        <v xml:space="preserve"> </v>
      </c>
      <c r="D43" s="1113"/>
      <c r="E43" s="1113"/>
      <c r="F43" s="1113"/>
      <c r="G43" s="1113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12" t="str">
        <f>IF(ISBLANK('IlumCusto (ORÇ)'!C44)," ",'IlumCusto (ORÇ)'!C44)</f>
        <v xml:space="preserve"> </v>
      </c>
      <c r="D44" s="1113"/>
      <c r="E44" s="1113"/>
      <c r="F44" s="1113"/>
      <c r="G44" s="1113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12" t="str">
        <f>IF(ISBLANK('IlumCusto (ORÇ)'!C45)," ",'IlumCusto (ORÇ)'!C45)</f>
        <v xml:space="preserve"> </v>
      </c>
      <c r="D45" s="1113"/>
      <c r="E45" s="1113"/>
      <c r="F45" s="1113"/>
      <c r="G45" s="1113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12" t="str">
        <f>IF(ISBLANK('IlumCusto (ORÇ)'!C46)," ",'IlumCusto (ORÇ)'!C46)</f>
        <v xml:space="preserve"> </v>
      </c>
      <c r="D46" s="1113"/>
      <c r="E46" s="1113"/>
      <c r="F46" s="1113"/>
      <c r="G46" s="1113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12" t="str">
        <f>IF(ISBLANK('IlumCusto (ORÇ)'!C47)," ",'IlumCusto (ORÇ)'!C47)</f>
        <v xml:space="preserve"> </v>
      </c>
      <c r="D47" s="1113"/>
      <c r="E47" s="1113"/>
      <c r="F47" s="1113"/>
      <c r="G47" s="1113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12" t="str">
        <f>IF(ISBLANK('IlumCusto (ORÇ)'!C48)," ",'IlumCusto (ORÇ)'!C48)</f>
        <v xml:space="preserve"> </v>
      </c>
      <c r="D48" s="1113"/>
      <c r="E48" s="1113"/>
      <c r="F48" s="1113"/>
      <c r="G48" s="1113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0" t="str">
        <f t="shared" si="3"/>
        <v xml:space="preserve"> </v>
      </c>
      <c r="R48" s="1110"/>
      <c r="S48" s="1110"/>
      <c r="T48" s="1110"/>
      <c r="U48" s="1111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12" t="str">
        <f>IF(ISBLANK('IlumCusto (ORÇ)'!C49)," ",'IlumCusto (ORÇ)'!C49)</f>
        <v xml:space="preserve"> </v>
      </c>
      <c r="D49" s="1113"/>
      <c r="E49" s="1113"/>
      <c r="F49" s="1113"/>
      <c r="G49" s="1113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0" t="str">
        <f t="shared" si="3"/>
        <v xml:space="preserve"> </v>
      </c>
      <c r="R49" s="1110"/>
      <c r="S49" s="1110"/>
      <c r="T49" s="1110"/>
      <c r="U49" s="1111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12" t="str">
        <f>IF(ISBLANK('IlumCusto (ORÇ)'!C50)," ",'IlumCusto (ORÇ)'!C50)</f>
        <v xml:space="preserve"> </v>
      </c>
      <c r="D50" s="1113"/>
      <c r="E50" s="1113"/>
      <c r="F50" s="1113"/>
      <c r="G50" s="1113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0" t="str">
        <f t="shared" si="3"/>
        <v xml:space="preserve"> </v>
      </c>
      <c r="R50" s="1110"/>
      <c r="S50" s="1110"/>
      <c r="T50" s="1110"/>
      <c r="U50" s="1111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12" t="str">
        <f>IF(ISBLANK('IlumCusto (ORÇ)'!C51)," ",'IlumCusto (ORÇ)'!C51)</f>
        <v xml:space="preserve"> </v>
      </c>
      <c r="D51" s="1113"/>
      <c r="E51" s="1113"/>
      <c r="F51" s="1113"/>
      <c r="G51" s="1113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0" t="str">
        <f t="shared" si="3"/>
        <v xml:space="preserve"> </v>
      </c>
      <c r="R51" s="1110"/>
      <c r="S51" s="1110"/>
      <c r="T51" s="1110"/>
      <c r="U51" s="1111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12" t="str">
        <f>IF(ISBLANK('IlumCusto (ORÇ)'!C52)," ",'IlumCusto (ORÇ)'!C52)</f>
        <v xml:space="preserve"> </v>
      </c>
      <c r="D52" s="1113"/>
      <c r="E52" s="1113"/>
      <c r="F52" s="1113"/>
      <c r="G52" s="1113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0" t="str">
        <f t="shared" si="3"/>
        <v xml:space="preserve"> </v>
      </c>
      <c r="R52" s="1110"/>
      <c r="S52" s="1110"/>
      <c r="T52" s="1110"/>
      <c r="U52" s="1111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12" t="str">
        <f>IF(ISBLANK('IlumCusto (ORÇ)'!C53)," ",'IlumCusto (ORÇ)'!C53)</f>
        <v xml:space="preserve"> </v>
      </c>
      <c r="D53" s="1113"/>
      <c r="E53" s="1113"/>
      <c r="F53" s="1113"/>
      <c r="G53" s="1113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0" t="str">
        <f t="shared" si="3"/>
        <v xml:space="preserve"> </v>
      </c>
      <c r="R53" s="1110"/>
      <c r="S53" s="1110"/>
      <c r="T53" s="1110"/>
      <c r="U53" s="1111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12" t="str">
        <f>IF(ISBLANK('IlumCusto (ORÇ)'!C54)," ",'IlumCusto (ORÇ)'!C54)</f>
        <v xml:space="preserve"> </v>
      </c>
      <c r="D54" s="1113"/>
      <c r="E54" s="1113"/>
      <c r="F54" s="1113"/>
      <c r="G54" s="1113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0" t="str">
        <f t="shared" si="3"/>
        <v xml:space="preserve"> </v>
      </c>
      <c r="R54" s="1110"/>
      <c r="S54" s="1110"/>
      <c r="T54" s="1110"/>
      <c r="U54" s="1111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12" t="str">
        <f>IF(ISBLANK('IlumCusto (ORÇ)'!C55)," ",'IlumCusto (ORÇ)'!C55)</f>
        <v xml:space="preserve"> </v>
      </c>
      <c r="D55" s="1113"/>
      <c r="E55" s="1113"/>
      <c r="F55" s="1113"/>
      <c r="G55" s="1113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0" t="str">
        <f t="shared" si="3"/>
        <v xml:space="preserve"> </v>
      </c>
      <c r="R55" s="1110"/>
      <c r="S55" s="1110"/>
      <c r="T55" s="1110"/>
      <c r="U55" s="1111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12" t="str">
        <f>IF(ISBLANK('IlumCusto (ORÇ)'!C56)," ",'IlumCusto (ORÇ)'!C56)</f>
        <v xml:space="preserve"> </v>
      </c>
      <c r="D56" s="1113"/>
      <c r="E56" s="1113"/>
      <c r="F56" s="1113"/>
      <c r="G56" s="1113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0" t="str">
        <f t="shared" si="3"/>
        <v xml:space="preserve"> </v>
      </c>
      <c r="R56" s="1110"/>
      <c r="S56" s="1110"/>
      <c r="T56" s="1110"/>
      <c r="U56" s="1111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12" t="str">
        <f>IF(ISBLANK('IlumCusto (ORÇ)'!C57)," ",'IlumCusto (ORÇ)'!C57)</f>
        <v xml:space="preserve"> </v>
      </c>
      <c r="D57" s="1113"/>
      <c r="E57" s="1113"/>
      <c r="F57" s="1113"/>
      <c r="G57" s="1113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0" t="str">
        <f t="shared" si="3"/>
        <v xml:space="preserve"> </v>
      </c>
      <c r="R57" s="1110"/>
      <c r="S57" s="1110"/>
      <c r="T57" s="1110"/>
      <c r="U57" s="1111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12" t="str">
        <f>IF(ISBLANK('IlumCusto (ORÇ)'!C58)," ",'IlumCusto (ORÇ)'!C58)</f>
        <v xml:space="preserve"> </v>
      </c>
      <c r="D58" s="1113"/>
      <c r="E58" s="1113"/>
      <c r="F58" s="1113"/>
      <c r="G58" s="1113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0" t="str">
        <f t="shared" si="3"/>
        <v xml:space="preserve"> </v>
      </c>
      <c r="R58" s="1110"/>
      <c r="S58" s="1110"/>
      <c r="T58" s="1110"/>
      <c r="U58" s="1111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12" t="str">
        <f>IF(ISBLANK('IlumCusto (ORÇ)'!C59)," ",'IlumCusto (ORÇ)'!C59)</f>
        <v xml:space="preserve"> </v>
      </c>
      <c r="D59" s="1113"/>
      <c r="E59" s="1113"/>
      <c r="F59" s="1113"/>
      <c r="G59" s="1113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0" t="str">
        <f t="shared" si="3"/>
        <v xml:space="preserve"> </v>
      </c>
      <c r="R59" s="1110"/>
      <c r="S59" s="1110"/>
      <c r="T59" s="1110"/>
      <c r="U59" s="1111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12" t="str">
        <f>IF(ISBLANK('IlumCusto (ORÇ)'!C60)," ",'IlumCusto (ORÇ)'!C60)</f>
        <v xml:space="preserve"> </v>
      </c>
      <c r="D60" s="1113"/>
      <c r="E60" s="1113"/>
      <c r="F60" s="1113"/>
      <c r="G60" s="1113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0" t="str">
        <f t="shared" si="3"/>
        <v xml:space="preserve"> </v>
      </c>
      <c r="R60" s="1110"/>
      <c r="S60" s="1110"/>
      <c r="T60" s="1110"/>
      <c r="U60" s="1111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12" t="str">
        <f>IF(ISBLANK('IlumCusto (ORÇ)'!C61)," ",'IlumCusto (ORÇ)'!C61)</f>
        <v xml:space="preserve"> </v>
      </c>
      <c r="D61" s="1113"/>
      <c r="E61" s="1113"/>
      <c r="F61" s="1113"/>
      <c r="G61" s="1113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0" t="str">
        <f t="shared" si="3"/>
        <v xml:space="preserve"> </v>
      </c>
      <c r="R61" s="1110"/>
      <c r="S61" s="1110"/>
      <c r="T61" s="1110"/>
      <c r="U61" s="1111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12" t="str">
        <f>IF(ISBLANK('IlumCusto (ORÇ)'!C62)," ",'IlumCusto (ORÇ)'!C62)</f>
        <v xml:space="preserve"> </v>
      </c>
      <c r="D62" s="1113"/>
      <c r="E62" s="1113"/>
      <c r="F62" s="1113"/>
      <c r="G62" s="1113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0" t="str">
        <f t="shared" si="3"/>
        <v xml:space="preserve"> </v>
      </c>
      <c r="R62" s="1110"/>
      <c r="S62" s="1110"/>
      <c r="T62" s="1110"/>
      <c r="U62" s="1111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12" t="str">
        <f>IF(ISBLANK('IlumCusto (ORÇ)'!C63)," ",'IlumCusto (ORÇ)'!C63)</f>
        <v xml:space="preserve"> </v>
      </c>
      <c r="D63" s="1113"/>
      <c r="E63" s="1113"/>
      <c r="F63" s="1113"/>
      <c r="G63" s="1113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0" t="str">
        <f t="shared" si="3"/>
        <v xml:space="preserve"> </v>
      </c>
      <c r="R63" s="1110"/>
      <c r="S63" s="1110"/>
      <c r="T63" s="1110"/>
      <c r="U63" s="1111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12" t="str">
        <f>IF(ISBLANK('IlumCusto (ORÇ)'!C64)," ",'IlumCusto (ORÇ)'!C64)</f>
        <v xml:space="preserve"> </v>
      </c>
      <c r="D64" s="1113"/>
      <c r="E64" s="1113"/>
      <c r="F64" s="1113"/>
      <c r="G64" s="1113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0" t="str">
        <f t="shared" si="3"/>
        <v xml:space="preserve"> </v>
      </c>
      <c r="R64" s="1110"/>
      <c r="S64" s="1110"/>
      <c r="T64" s="1110"/>
      <c r="U64" s="1111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12" t="str">
        <f>IF(ISBLANK('IlumCusto (ORÇ)'!C65)," ",'IlumCusto (ORÇ)'!C65)</f>
        <v xml:space="preserve"> </v>
      </c>
      <c r="D65" s="1113"/>
      <c r="E65" s="1113"/>
      <c r="F65" s="1113"/>
      <c r="G65" s="1113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0" t="str">
        <f t="shared" si="3"/>
        <v xml:space="preserve"> </v>
      </c>
      <c r="R65" s="1110"/>
      <c r="S65" s="1110"/>
      <c r="T65" s="1110"/>
      <c r="U65" s="1111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12" t="str">
        <f>IF(ISBLANK('IlumCusto (ORÇ)'!C66)," ",'IlumCusto (ORÇ)'!C66)</f>
        <v xml:space="preserve"> </v>
      </c>
      <c r="D66" s="1113"/>
      <c r="E66" s="1113"/>
      <c r="F66" s="1113"/>
      <c r="G66" s="1113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0" t="str">
        <f t="shared" si="3"/>
        <v xml:space="preserve"> </v>
      </c>
      <c r="R66" s="1110"/>
      <c r="S66" s="1110"/>
      <c r="T66" s="1110"/>
      <c r="U66" s="1111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12" t="str">
        <f>IF(ISBLANK('IlumCusto (ORÇ)'!C67)," ",'IlumCusto (ORÇ)'!C67)</f>
        <v xml:space="preserve"> </v>
      </c>
      <c r="D67" s="1113"/>
      <c r="E67" s="1113"/>
      <c r="F67" s="1113"/>
      <c r="G67" s="1113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0" t="str">
        <f t="shared" si="3"/>
        <v xml:space="preserve"> </v>
      </c>
      <c r="R67" s="1110"/>
      <c r="S67" s="1110"/>
      <c r="T67" s="1110"/>
      <c r="U67" s="1111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12" t="str">
        <f>IF(ISBLANK('IlumCusto (ORÇ)'!C68)," ",'IlumCusto (ORÇ)'!C68)</f>
        <v xml:space="preserve"> </v>
      </c>
      <c r="D68" s="1113"/>
      <c r="E68" s="1113"/>
      <c r="F68" s="1113"/>
      <c r="G68" s="1113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0" t="str">
        <f t="shared" si="3"/>
        <v xml:space="preserve"> </v>
      </c>
      <c r="R68" s="1110"/>
      <c r="S68" s="1110"/>
      <c r="T68" s="1110"/>
      <c r="U68" s="1111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12" t="str">
        <f>IF(ISBLANK('IlumCusto (ORÇ)'!C69)," ",'IlumCusto (ORÇ)'!C69)</f>
        <v xml:space="preserve"> </v>
      </c>
      <c r="D69" s="1113"/>
      <c r="E69" s="1113"/>
      <c r="F69" s="1113"/>
      <c r="G69" s="1113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0" t="str">
        <f t="shared" si="3"/>
        <v xml:space="preserve"> </v>
      </c>
      <c r="R69" s="1110"/>
      <c r="S69" s="1110"/>
      <c r="T69" s="1110"/>
      <c r="U69" s="1111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12" t="str">
        <f>IF(ISBLANK('IlumCusto (ORÇ)'!C70)," ",'IlumCusto (ORÇ)'!C70)</f>
        <v xml:space="preserve"> </v>
      </c>
      <c r="D70" s="1113"/>
      <c r="E70" s="1113"/>
      <c r="F70" s="1113"/>
      <c r="G70" s="1113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0" t="str">
        <f t="shared" si="3"/>
        <v xml:space="preserve"> </v>
      </c>
      <c r="R70" s="1110"/>
      <c r="S70" s="1110"/>
      <c r="T70" s="1110"/>
      <c r="U70" s="1111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12" t="str">
        <f>IF(ISBLANK('IlumCusto (ORÇ)'!C71)," ",'IlumCusto (ORÇ)'!C71)</f>
        <v xml:space="preserve"> </v>
      </c>
      <c r="D71" s="1113"/>
      <c r="E71" s="1113"/>
      <c r="F71" s="1113"/>
      <c r="G71" s="1113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0" t="str">
        <f t="shared" si="3"/>
        <v xml:space="preserve"> </v>
      </c>
      <c r="R71" s="1110"/>
      <c r="S71" s="1110"/>
      <c r="T71" s="1110"/>
      <c r="U71" s="1111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12" t="str">
        <f>IF(ISBLANK('IlumCusto (ORÇ)'!C72)," ",'IlumCusto (ORÇ)'!C72)</f>
        <v xml:space="preserve"> </v>
      </c>
      <c r="D72" s="1113"/>
      <c r="E72" s="1113"/>
      <c r="F72" s="1113"/>
      <c r="G72" s="1113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0" t="str">
        <f t="shared" si="3"/>
        <v xml:space="preserve"> </v>
      </c>
      <c r="R72" s="1110"/>
      <c r="S72" s="1110"/>
      <c r="T72" s="1110"/>
      <c r="U72" s="1111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12" t="str">
        <f>IF(ISBLANK('IlumCusto (ORÇ)'!C73)," ",'IlumCusto (ORÇ)'!C73)</f>
        <v xml:space="preserve"> </v>
      </c>
      <c r="D73" s="1113"/>
      <c r="E73" s="1113"/>
      <c r="F73" s="1113"/>
      <c r="G73" s="1113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0" t="str">
        <f t="shared" ref="Q73:Q107" si="11">IF(OR(C73=0,C73=""),"",C73)</f>
        <v xml:space="preserve"> </v>
      </c>
      <c r="R73" s="1110"/>
      <c r="S73" s="1110"/>
      <c r="T73" s="1110"/>
      <c r="U73" s="1111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12" t="str">
        <f>IF(ISBLANK('IlumCusto (ORÇ)'!C74)," ",'IlumCusto (ORÇ)'!C74)</f>
        <v xml:space="preserve"> </v>
      </c>
      <c r="D74" s="1113"/>
      <c r="E74" s="1113"/>
      <c r="F74" s="1113"/>
      <c r="G74" s="1113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0" t="str">
        <f t="shared" si="11"/>
        <v xml:space="preserve"> </v>
      </c>
      <c r="R74" s="1110"/>
      <c r="S74" s="1110"/>
      <c r="T74" s="1110"/>
      <c r="U74" s="1111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12" t="str">
        <f>IF(ISBLANK('IlumCusto (ORÇ)'!C75)," ",'IlumCusto (ORÇ)'!C75)</f>
        <v xml:space="preserve"> </v>
      </c>
      <c r="D75" s="1113"/>
      <c r="E75" s="1113"/>
      <c r="F75" s="1113"/>
      <c r="G75" s="1113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0" t="str">
        <f t="shared" si="11"/>
        <v xml:space="preserve"> </v>
      </c>
      <c r="R75" s="1110"/>
      <c r="S75" s="1110"/>
      <c r="T75" s="1110"/>
      <c r="U75" s="1111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12" t="str">
        <f>IF(ISBLANK('IlumCusto (ORÇ)'!C76)," ",'IlumCusto (ORÇ)'!C76)</f>
        <v xml:space="preserve"> </v>
      </c>
      <c r="D76" s="1113"/>
      <c r="E76" s="1113"/>
      <c r="F76" s="1113"/>
      <c r="G76" s="1113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0" t="str">
        <f t="shared" si="11"/>
        <v xml:space="preserve"> </v>
      </c>
      <c r="R76" s="1110"/>
      <c r="S76" s="1110"/>
      <c r="T76" s="1110"/>
      <c r="U76" s="1111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12" t="str">
        <f>IF(ISBLANK('IlumCusto (ORÇ)'!C77)," ",'IlumCusto (ORÇ)'!C77)</f>
        <v xml:space="preserve"> </v>
      </c>
      <c r="D77" s="1113"/>
      <c r="E77" s="1113"/>
      <c r="F77" s="1113"/>
      <c r="G77" s="1113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0" t="str">
        <f t="shared" si="11"/>
        <v xml:space="preserve"> </v>
      </c>
      <c r="R77" s="1110"/>
      <c r="S77" s="1110"/>
      <c r="T77" s="1110"/>
      <c r="U77" s="1111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12" t="str">
        <f>IF(ISBLANK('IlumCusto (ORÇ)'!C78)," ",'IlumCusto (ORÇ)'!C78)</f>
        <v xml:space="preserve"> </v>
      </c>
      <c r="D78" s="1113"/>
      <c r="E78" s="1113"/>
      <c r="F78" s="1113"/>
      <c r="G78" s="1113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0" t="str">
        <f t="shared" si="11"/>
        <v xml:space="preserve"> </v>
      </c>
      <c r="R78" s="1110"/>
      <c r="S78" s="1110"/>
      <c r="T78" s="1110"/>
      <c r="U78" s="1111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12" t="str">
        <f>IF(ISBLANK('IlumCusto (ORÇ)'!C79)," ",'IlumCusto (ORÇ)'!C79)</f>
        <v xml:space="preserve"> </v>
      </c>
      <c r="D79" s="1113"/>
      <c r="E79" s="1113"/>
      <c r="F79" s="1113"/>
      <c r="G79" s="1113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0" t="str">
        <f t="shared" si="11"/>
        <v xml:space="preserve"> </v>
      </c>
      <c r="R79" s="1110"/>
      <c r="S79" s="1110"/>
      <c r="T79" s="1110"/>
      <c r="U79" s="1111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12" t="str">
        <f>IF(ISBLANK('IlumCusto (ORÇ)'!C80)," ",'IlumCusto (ORÇ)'!C80)</f>
        <v xml:space="preserve"> </v>
      </c>
      <c r="D80" s="1113"/>
      <c r="E80" s="1113"/>
      <c r="F80" s="1113"/>
      <c r="G80" s="1113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0" t="str">
        <f t="shared" si="11"/>
        <v xml:space="preserve"> </v>
      </c>
      <c r="R80" s="1110"/>
      <c r="S80" s="1110"/>
      <c r="T80" s="1110"/>
      <c r="U80" s="1111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12" t="str">
        <f>IF(ISBLANK('IlumCusto (ORÇ)'!C81)," ",'IlumCusto (ORÇ)'!C81)</f>
        <v xml:space="preserve"> </v>
      </c>
      <c r="D81" s="1113"/>
      <c r="E81" s="1113"/>
      <c r="F81" s="1113"/>
      <c r="G81" s="1113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0" t="str">
        <f t="shared" si="11"/>
        <v xml:space="preserve"> </v>
      </c>
      <c r="R81" s="1110"/>
      <c r="S81" s="1110"/>
      <c r="T81" s="1110"/>
      <c r="U81" s="1111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12" t="str">
        <f>IF(ISBLANK('IlumCusto (ORÇ)'!C82)," ",'IlumCusto (ORÇ)'!C82)</f>
        <v xml:space="preserve"> </v>
      </c>
      <c r="D82" s="1113"/>
      <c r="E82" s="1113"/>
      <c r="F82" s="1113"/>
      <c r="G82" s="1113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0" t="str">
        <f t="shared" si="11"/>
        <v xml:space="preserve"> </v>
      </c>
      <c r="R82" s="1110"/>
      <c r="S82" s="1110"/>
      <c r="T82" s="1110"/>
      <c r="U82" s="1111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12" t="str">
        <f>IF(ISBLANK('IlumCusto (ORÇ)'!C83)," ",'IlumCusto (ORÇ)'!C83)</f>
        <v xml:space="preserve"> </v>
      </c>
      <c r="D83" s="1113"/>
      <c r="E83" s="1113"/>
      <c r="F83" s="1113"/>
      <c r="G83" s="1113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0" t="str">
        <f t="shared" si="11"/>
        <v xml:space="preserve"> </v>
      </c>
      <c r="R83" s="1110"/>
      <c r="S83" s="1110"/>
      <c r="T83" s="1110"/>
      <c r="U83" s="1111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12" t="str">
        <f>IF(ISBLANK('IlumCusto (ORÇ)'!C84)," ",'IlumCusto (ORÇ)'!C84)</f>
        <v xml:space="preserve"> </v>
      </c>
      <c r="D84" s="1113"/>
      <c r="E84" s="1113"/>
      <c r="F84" s="1113"/>
      <c r="G84" s="1113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0" t="str">
        <f t="shared" si="11"/>
        <v xml:space="preserve"> </v>
      </c>
      <c r="R84" s="1110"/>
      <c r="S84" s="1110"/>
      <c r="T84" s="1110"/>
      <c r="U84" s="1111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12" t="str">
        <f>IF(ISBLANK('IlumCusto (ORÇ)'!C85)," ",'IlumCusto (ORÇ)'!C85)</f>
        <v xml:space="preserve"> </v>
      </c>
      <c r="D85" s="1113"/>
      <c r="E85" s="1113"/>
      <c r="F85" s="1113"/>
      <c r="G85" s="1113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0" t="str">
        <f t="shared" si="11"/>
        <v xml:space="preserve"> </v>
      </c>
      <c r="R85" s="1110"/>
      <c r="S85" s="1110"/>
      <c r="T85" s="1110"/>
      <c r="U85" s="1111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12" t="str">
        <f>IF(ISBLANK('IlumCusto (ORÇ)'!C86)," ",'IlumCusto (ORÇ)'!C86)</f>
        <v xml:space="preserve"> </v>
      </c>
      <c r="D86" s="1113"/>
      <c r="E86" s="1113"/>
      <c r="F86" s="1113"/>
      <c r="G86" s="1113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0" t="str">
        <f t="shared" si="11"/>
        <v xml:space="preserve"> </v>
      </c>
      <c r="R86" s="1110"/>
      <c r="S86" s="1110"/>
      <c r="T86" s="1110"/>
      <c r="U86" s="1111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12" t="str">
        <f>IF(ISBLANK('IlumCusto (ORÇ)'!C87)," ",'IlumCusto (ORÇ)'!C87)</f>
        <v xml:space="preserve"> </v>
      </c>
      <c r="D87" s="1113"/>
      <c r="E87" s="1113"/>
      <c r="F87" s="1113"/>
      <c r="G87" s="1113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0" t="str">
        <f t="shared" si="11"/>
        <v xml:space="preserve"> </v>
      </c>
      <c r="R87" s="1110"/>
      <c r="S87" s="1110"/>
      <c r="T87" s="1110"/>
      <c r="U87" s="1111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12" t="str">
        <f>IF(ISBLANK('IlumCusto (ORÇ)'!C88)," ",'IlumCusto (ORÇ)'!C88)</f>
        <v xml:space="preserve"> </v>
      </c>
      <c r="D88" s="1113"/>
      <c r="E88" s="1113"/>
      <c r="F88" s="1113"/>
      <c r="G88" s="1113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0" t="str">
        <f t="shared" si="11"/>
        <v xml:space="preserve"> </v>
      </c>
      <c r="R88" s="1110"/>
      <c r="S88" s="1110"/>
      <c r="T88" s="1110"/>
      <c r="U88" s="1111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12" t="str">
        <f>IF(ISBLANK('IlumCusto (ORÇ)'!C89)," ",'IlumCusto (ORÇ)'!C89)</f>
        <v xml:space="preserve"> </v>
      </c>
      <c r="D89" s="1113"/>
      <c r="E89" s="1113"/>
      <c r="F89" s="1113"/>
      <c r="G89" s="1113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0" t="str">
        <f t="shared" si="11"/>
        <v xml:space="preserve"> </v>
      </c>
      <c r="R89" s="1110"/>
      <c r="S89" s="1110"/>
      <c r="T89" s="1110"/>
      <c r="U89" s="1111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12" t="str">
        <f>IF(ISBLANK('IlumCusto (ORÇ)'!C90)," ",'IlumCusto (ORÇ)'!C90)</f>
        <v xml:space="preserve"> </v>
      </c>
      <c r="D90" s="1113"/>
      <c r="E90" s="1113"/>
      <c r="F90" s="1113"/>
      <c r="G90" s="1113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0" t="str">
        <f t="shared" si="11"/>
        <v xml:space="preserve"> </v>
      </c>
      <c r="R90" s="1110"/>
      <c r="S90" s="1110"/>
      <c r="T90" s="1110"/>
      <c r="U90" s="1111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12" t="str">
        <f>IF(ISBLANK('IlumCusto (ORÇ)'!C91)," ",'IlumCusto (ORÇ)'!C91)</f>
        <v xml:space="preserve"> </v>
      </c>
      <c r="D91" s="1113"/>
      <c r="E91" s="1113"/>
      <c r="F91" s="1113"/>
      <c r="G91" s="1113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0" t="str">
        <f t="shared" si="11"/>
        <v xml:space="preserve"> </v>
      </c>
      <c r="R91" s="1110"/>
      <c r="S91" s="1110"/>
      <c r="T91" s="1110"/>
      <c r="U91" s="1111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12" t="str">
        <f>IF(ISBLANK('IlumCusto (ORÇ)'!C92)," ",'IlumCusto (ORÇ)'!C92)</f>
        <v xml:space="preserve"> </v>
      </c>
      <c r="D92" s="1113"/>
      <c r="E92" s="1113"/>
      <c r="F92" s="1113"/>
      <c r="G92" s="1113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0" t="str">
        <f t="shared" si="11"/>
        <v xml:space="preserve"> </v>
      </c>
      <c r="R92" s="1110"/>
      <c r="S92" s="1110"/>
      <c r="T92" s="1110"/>
      <c r="U92" s="1111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12" t="str">
        <f>IF(ISBLANK('IlumCusto (ORÇ)'!C93)," ",'IlumCusto (ORÇ)'!C93)</f>
        <v xml:space="preserve"> </v>
      </c>
      <c r="D93" s="1113"/>
      <c r="E93" s="1113"/>
      <c r="F93" s="1113"/>
      <c r="G93" s="1113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0" t="str">
        <f t="shared" si="11"/>
        <v xml:space="preserve"> </v>
      </c>
      <c r="R93" s="1110"/>
      <c r="S93" s="1110"/>
      <c r="T93" s="1110"/>
      <c r="U93" s="1111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12" t="str">
        <f>IF(ISBLANK('IlumCusto (ORÇ)'!C94)," ",'IlumCusto (ORÇ)'!C94)</f>
        <v xml:space="preserve"> </v>
      </c>
      <c r="D94" s="1113"/>
      <c r="E94" s="1113"/>
      <c r="F94" s="1113"/>
      <c r="G94" s="1113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0" t="str">
        <f t="shared" si="11"/>
        <v xml:space="preserve"> </v>
      </c>
      <c r="R94" s="1110"/>
      <c r="S94" s="1110"/>
      <c r="T94" s="1110"/>
      <c r="U94" s="1111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12" t="str">
        <f>IF(ISBLANK('IlumCusto (ORÇ)'!C95)," ",'IlumCusto (ORÇ)'!C95)</f>
        <v xml:space="preserve"> </v>
      </c>
      <c r="D95" s="1113"/>
      <c r="E95" s="1113"/>
      <c r="F95" s="1113"/>
      <c r="G95" s="1113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0" t="str">
        <f t="shared" si="11"/>
        <v xml:space="preserve"> </v>
      </c>
      <c r="R95" s="1110"/>
      <c r="S95" s="1110"/>
      <c r="T95" s="1110"/>
      <c r="U95" s="1111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12" t="str">
        <f>IF(ISBLANK('IlumCusto (ORÇ)'!C96)," ",'IlumCusto (ORÇ)'!C96)</f>
        <v xml:space="preserve"> </v>
      </c>
      <c r="D96" s="1113"/>
      <c r="E96" s="1113"/>
      <c r="F96" s="1113"/>
      <c r="G96" s="1113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0" t="str">
        <f t="shared" si="11"/>
        <v xml:space="preserve"> </v>
      </c>
      <c r="R96" s="1110"/>
      <c r="S96" s="1110"/>
      <c r="T96" s="1110"/>
      <c r="U96" s="1111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12" t="str">
        <f>IF(ISBLANK('IlumCusto (ORÇ)'!C97)," ",'IlumCusto (ORÇ)'!C97)</f>
        <v xml:space="preserve"> </v>
      </c>
      <c r="D97" s="1113"/>
      <c r="E97" s="1113"/>
      <c r="F97" s="1113"/>
      <c r="G97" s="1113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0" t="str">
        <f t="shared" si="11"/>
        <v xml:space="preserve"> </v>
      </c>
      <c r="R97" s="1110"/>
      <c r="S97" s="1110"/>
      <c r="T97" s="1110"/>
      <c r="U97" s="1111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12" t="str">
        <f>IF(ISBLANK('IlumCusto (ORÇ)'!C98)," ",'IlumCusto (ORÇ)'!C98)</f>
        <v xml:space="preserve"> </v>
      </c>
      <c r="D98" s="1113"/>
      <c r="E98" s="1113"/>
      <c r="F98" s="1113"/>
      <c r="G98" s="1113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0" t="str">
        <f t="shared" si="11"/>
        <v xml:space="preserve"> </v>
      </c>
      <c r="R98" s="1110"/>
      <c r="S98" s="1110"/>
      <c r="T98" s="1110"/>
      <c r="U98" s="1111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12" t="str">
        <f>IF(ISBLANK('IlumCusto (ORÇ)'!C99)," ",'IlumCusto (ORÇ)'!C99)</f>
        <v xml:space="preserve"> </v>
      </c>
      <c r="D99" s="1113"/>
      <c r="E99" s="1113"/>
      <c r="F99" s="1113"/>
      <c r="G99" s="1113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0" t="str">
        <f t="shared" si="11"/>
        <v xml:space="preserve"> </v>
      </c>
      <c r="R99" s="1110"/>
      <c r="S99" s="1110"/>
      <c r="T99" s="1110"/>
      <c r="U99" s="1111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12" t="str">
        <f>IF(ISBLANK('IlumCusto (ORÇ)'!C100)," ",'IlumCusto (ORÇ)'!C100)</f>
        <v xml:space="preserve"> </v>
      </c>
      <c r="D100" s="1113"/>
      <c r="E100" s="1113"/>
      <c r="F100" s="1113"/>
      <c r="G100" s="1113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0" t="str">
        <f t="shared" si="11"/>
        <v xml:space="preserve"> </v>
      </c>
      <c r="R100" s="1110"/>
      <c r="S100" s="1110"/>
      <c r="T100" s="1110"/>
      <c r="U100" s="1111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12" t="str">
        <f>IF(ISBLANK('IlumCusto (ORÇ)'!C101)," ",'IlumCusto (ORÇ)'!C101)</f>
        <v xml:space="preserve"> </v>
      </c>
      <c r="D101" s="1113"/>
      <c r="E101" s="1113"/>
      <c r="F101" s="1113"/>
      <c r="G101" s="1113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0" t="str">
        <f t="shared" si="11"/>
        <v xml:space="preserve"> </v>
      </c>
      <c r="R101" s="1110"/>
      <c r="S101" s="1110"/>
      <c r="T101" s="1110"/>
      <c r="U101" s="1111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12" t="str">
        <f>IF(ISBLANK('IlumCusto (ORÇ)'!C102)," ",'IlumCusto (ORÇ)'!C102)</f>
        <v xml:space="preserve"> </v>
      </c>
      <c r="D102" s="1113"/>
      <c r="E102" s="1113"/>
      <c r="F102" s="1113"/>
      <c r="G102" s="1113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0" t="str">
        <f t="shared" si="11"/>
        <v xml:space="preserve"> </v>
      </c>
      <c r="R102" s="1110"/>
      <c r="S102" s="1110"/>
      <c r="T102" s="1110"/>
      <c r="U102" s="1111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12" t="str">
        <f>IF(ISBLANK('IlumCusto (ORÇ)'!C103)," ",'IlumCusto (ORÇ)'!C103)</f>
        <v xml:space="preserve"> </v>
      </c>
      <c r="D103" s="1113"/>
      <c r="E103" s="1113"/>
      <c r="F103" s="1113"/>
      <c r="G103" s="1113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0" t="str">
        <f t="shared" si="11"/>
        <v xml:space="preserve"> </v>
      </c>
      <c r="R103" s="1110"/>
      <c r="S103" s="1110"/>
      <c r="T103" s="1110"/>
      <c r="U103" s="1111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12" t="str">
        <f>IF(ISBLANK('IlumCusto (ORÇ)'!C104)," ",'IlumCusto (ORÇ)'!C104)</f>
        <v xml:space="preserve"> </v>
      </c>
      <c r="D104" s="1113"/>
      <c r="E104" s="1113"/>
      <c r="F104" s="1113"/>
      <c r="G104" s="1113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0" t="str">
        <f t="shared" si="11"/>
        <v xml:space="preserve"> </v>
      </c>
      <c r="R104" s="1110"/>
      <c r="S104" s="1110"/>
      <c r="T104" s="1110"/>
      <c r="U104" s="1111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12" t="str">
        <f>IF(ISBLANK('IlumCusto (ORÇ)'!C105)," ",'IlumCusto (ORÇ)'!C105)</f>
        <v xml:space="preserve"> </v>
      </c>
      <c r="D105" s="1113"/>
      <c r="E105" s="1113"/>
      <c r="F105" s="1113"/>
      <c r="G105" s="1113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0" t="str">
        <f t="shared" si="11"/>
        <v xml:space="preserve"> </v>
      </c>
      <c r="R105" s="1110"/>
      <c r="S105" s="1110"/>
      <c r="T105" s="1110"/>
      <c r="U105" s="1111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12" t="str">
        <f>IF(ISBLANK('IlumCusto (ORÇ)'!C106)," ",'IlumCusto (ORÇ)'!C106)</f>
        <v xml:space="preserve"> </v>
      </c>
      <c r="D106" s="1113"/>
      <c r="E106" s="1113"/>
      <c r="F106" s="1113"/>
      <c r="G106" s="1113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0" t="str">
        <f t="shared" si="11"/>
        <v xml:space="preserve"> </v>
      </c>
      <c r="R106" s="1110"/>
      <c r="S106" s="1110"/>
      <c r="T106" s="1110"/>
      <c r="U106" s="1111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12" t="str">
        <f>IF(ISBLANK('IlumCusto (ORÇ)'!C107)," ",'IlumCusto (ORÇ)'!C107)</f>
        <v xml:space="preserve"> </v>
      </c>
      <c r="D107" s="1113"/>
      <c r="E107" s="1113"/>
      <c r="F107" s="1113"/>
      <c r="G107" s="1113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0" t="str">
        <f t="shared" si="11"/>
        <v xml:space="preserve"> </v>
      </c>
      <c r="R107" s="1110"/>
      <c r="S107" s="1110"/>
      <c r="T107" s="1110"/>
      <c r="U107" s="1111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12" t="str">
        <f>IF(ISBLANK('IlumCusto (ORÇ)'!C108)," ",'IlumCusto (ORÇ)'!C108)</f>
        <v>Acessórios</v>
      </c>
      <c r="D108" s="1113"/>
      <c r="E108" s="1113"/>
      <c r="F108" s="1113"/>
      <c r="G108" s="1113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0" t="str">
        <f>IF(OR(C108=0,C108=""),"",C108)</f>
        <v>Acessórios</v>
      </c>
      <c r="R108" s="1110"/>
      <c r="S108" s="1110"/>
      <c r="T108" s="1110"/>
      <c r="U108" s="1111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20" t="s">
        <v>289</v>
      </c>
      <c r="D109" s="1120"/>
      <c r="E109" s="1120"/>
      <c r="F109" s="1120"/>
      <c r="G109" s="1120"/>
      <c r="H109" s="1120"/>
      <c r="I109" s="1120"/>
      <c r="J109" s="112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2" t="s">
        <v>693</v>
      </c>
      <c r="Q109" s="1123"/>
      <c r="R109" s="1123"/>
      <c r="S109" s="1123"/>
      <c r="T109" s="1123"/>
      <c r="U109" s="1123"/>
      <c r="V109" s="1124"/>
      <c r="W109" s="171" t="s">
        <v>290</v>
      </c>
      <c r="X109" s="172">
        <f>SUM(X8:X108)</f>
        <v>0</v>
      </c>
    </row>
    <row r="110" spans="2:25" ht="18" x14ac:dyDescent="0.25">
      <c r="B110" s="1098" t="s">
        <v>291</v>
      </c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  <c r="N110" s="1100"/>
      <c r="P110" s="1122" t="s">
        <v>799</v>
      </c>
      <c r="Q110" s="1123"/>
      <c r="R110" s="1123"/>
      <c r="S110" s="1123"/>
      <c r="T110" s="1123"/>
      <c r="U110" s="1123"/>
      <c r="V110" s="1124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093" t="s">
        <v>797</v>
      </c>
      <c r="C111" s="1094"/>
      <c r="D111" s="1094"/>
      <c r="E111" s="1094"/>
      <c r="F111" s="1094"/>
      <c r="G111" s="109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4" t="s">
        <v>292</v>
      </c>
      <c r="D112" s="1114"/>
      <c r="E112" s="1114"/>
      <c r="F112" s="1114"/>
      <c r="G112" s="1114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16" t="s">
        <v>708</v>
      </c>
      <c r="U112" s="1117"/>
      <c r="V112" s="332">
        <f>IFERROR(SUM(Y8:Y108)/X109,0)</f>
        <v>0</v>
      </c>
    </row>
    <row r="113" spans="2:18" ht="15" customHeight="1" x14ac:dyDescent="0.35">
      <c r="B113" s="173"/>
      <c r="C113" s="1114" t="s">
        <v>176</v>
      </c>
      <c r="D113" s="1114"/>
      <c r="E113" s="1114"/>
      <c r="F113" s="1114"/>
      <c r="G113" s="1114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06" t="s">
        <v>293</v>
      </c>
      <c r="D114" s="1106"/>
      <c r="E114" s="1106"/>
      <c r="F114" s="1106"/>
      <c r="G114" s="110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12" t="str">
        <f>IF(ISBLANK('IlumCusto (ORÇ)'!C120)," ",'IlumCusto (ORÇ)'!C120)</f>
        <v xml:space="preserve"> </v>
      </c>
      <c r="D115" s="1113"/>
      <c r="E115" s="1113"/>
      <c r="F115" s="1113"/>
      <c r="G115" s="1113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12" t="str">
        <f>IF(ISBLANK('IlumCusto (ORÇ)'!C121)," ",'IlumCusto (ORÇ)'!C121)</f>
        <v xml:space="preserve"> </v>
      </c>
      <c r="D116" s="1113"/>
      <c r="E116" s="1113"/>
      <c r="F116" s="1113"/>
      <c r="G116" s="1113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12" t="str">
        <f>IF(ISBLANK('IlumCusto (ORÇ)'!C122)," ",'IlumCusto (ORÇ)'!C122)</f>
        <v xml:space="preserve"> </v>
      </c>
      <c r="D117" s="1113"/>
      <c r="E117" s="1113"/>
      <c r="F117" s="1113"/>
      <c r="G117" s="1113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12" t="str">
        <f>IF(ISBLANK('IlumCusto (ORÇ)'!C123)," ",'IlumCusto (ORÇ)'!C123)</f>
        <v xml:space="preserve"> </v>
      </c>
      <c r="D118" s="1113"/>
      <c r="E118" s="1113"/>
      <c r="F118" s="1113"/>
      <c r="G118" s="1113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2" t="str">
        <f>IF(ISBLANK('IlumCusto (ORÇ)'!C124)," ",'IlumCusto (ORÇ)'!C124)</f>
        <v xml:space="preserve"> </v>
      </c>
      <c r="D119" s="1113"/>
      <c r="E119" s="1113"/>
      <c r="F119" s="1113"/>
      <c r="G119" s="1113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18" t="s">
        <v>297</v>
      </c>
      <c r="D120" s="1118"/>
      <c r="E120" s="1118"/>
      <c r="F120" s="1118"/>
      <c r="G120" s="1118"/>
      <c r="H120" s="1118"/>
      <c r="I120" s="1118"/>
      <c r="J120" s="111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20" t="s">
        <v>298</v>
      </c>
      <c r="D121" s="1120"/>
      <c r="E121" s="1120"/>
      <c r="F121" s="1120"/>
      <c r="G121" s="1120"/>
      <c r="H121" s="1120"/>
      <c r="I121" s="1120"/>
      <c r="J121" s="112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098" t="s">
        <v>299</v>
      </c>
      <c r="C122" s="1099"/>
      <c r="D122" s="1099"/>
      <c r="E122" s="1099"/>
      <c r="F122" s="1099"/>
      <c r="G122" s="1099"/>
      <c r="H122" s="1099"/>
      <c r="I122" s="1099"/>
      <c r="J122" s="1099"/>
      <c r="K122" s="1099"/>
      <c r="L122" s="1099"/>
      <c r="M122" s="1099"/>
      <c r="N122" s="1100"/>
    </row>
    <row r="123" spans="2:18" ht="15" customHeight="1" x14ac:dyDescent="0.25">
      <c r="B123" s="1093" t="s">
        <v>797</v>
      </c>
      <c r="C123" s="1094"/>
      <c r="D123" s="1094"/>
      <c r="E123" s="1094"/>
      <c r="F123" s="1094"/>
      <c r="G123" s="109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14" t="s">
        <v>9</v>
      </c>
      <c r="D124" s="1114"/>
      <c r="E124" s="1114"/>
      <c r="F124" s="1114"/>
      <c r="G124" s="1114"/>
      <c r="H124" s="1114"/>
      <c r="I124" s="1114"/>
      <c r="J124" s="1115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094" t="s">
        <v>178</v>
      </c>
      <c r="D125" s="1094"/>
      <c r="E125" s="1094"/>
      <c r="F125" s="1094"/>
      <c r="G125" s="1094"/>
      <c r="H125" s="109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14" t="str">
        <f>IF(ISBLANK('IlumCusto (ORÇ)'!C136)," ",'IlumCusto (ORÇ)'!C136)</f>
        <v xml:space="preserve"> </v>
      </c>
      <c r="D126" s="1114"/>
      <c r="E126" s="1114"/>
      <c r="F126" s="1114"/>
      <c r="G126" s="1114"/>
      <c r="H126" s="1115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4" t="str">
        <f>IF(ISBLANK('IlumCusto (ORÇ)'!C137)," ",'IlumCusto (ORÇ)'!C137)</f>
        <v xml:space="preserve"> </v>
      </c>
      <c r="D127" s="1114"/>
      <c r="E127" s="1114"/>
      <c r="F127" s="1114"/>
      <c r="G127" s="1114"/>
      <c r="H127" s="1115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14" t="str">
        <f>IF(ISBLANK('IlumCusto (ORÇ)'!C138)," ",'IlumCusto (ORÇ)'!C138)</f>
        <v xml:space="preserve"> </v>
      </c>
      <c r="D128" s="1114"/>
      <c r="E128" s="1114"/>
      <c r="F128" s="1114"/>
      <c r="G128" s="1114"/>
      <c r="H128" s="1115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18" t="s">
        <v>803</v>
      </c>
      <c r="D129" s="1118"/>
      <c r="E129" s="1118"/>
      <c r="F129" s="1118"/>
      <c r="G129" s="1118"/>
      <c r="H129" s="1118"/>
      <c r="I129" s="1118"/>
      <c r="J129" s="111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20" t="s">
        <v>301</v>
      </c>
      <c r="D130" s="1120"/>
      <c r="E130" s="1120"/>
      <c r="F130" s="1120"/>
      <c r="G130" s="1120"/>
      <c r="H130" s="1120"/>
      <c r="I130" s="1120"/>
      <c r="J130" s="112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5" t="s">
        <v>302</v>
      </c>
      <c r="D131" s="1125"/>
      <c r="E131" s="1125"/>
      <c r="F131" s="1125"/>
      <c r="G131" s="1125"/>
      <c r="H131" s="1125"/>
      <c r="I131" s="1125"/>
      <c r="J131" s="112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0" t="s">
        <v>706</v>
      </c>
      <c r="C132" s="1091"/>
      <c r="D132" s="1091"/>
      <c r="E132" s="1091"/>
      <c r="F132" s="1091"/>
      <c r="G132" s="1091"/>
      <c r="H132" s="1091"/>
      <c r="I132" s="1091"/>
      <c r="J132" s="1091"/>
      <c r="K132" s="1091"/>
      <c r="L132" s="1091"/>
      <c r="M132" s="1091"/>
      <c r="N132" s="1092"/>
    </row>
    <row r="133" spans="2:16" ht="15" customHeight="1" x14ac:dyDescent="0.25">
      <c r="B133" s="1093" t="s">
        <v>797</v>
      </c>
      <c r="C133" s="1094"/>
      <c r="D133" s="1094"/>
      <c r="E133" s="1094"/>
      <c r="F133" s="1094"/>
      <c r="G133" s="109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4" t="s">
        <v>303</v>
      </c>
      <c r="D134" s="1114"/>
      <c r="E134" s="1114"/>
      <c r="F134" s="1114"/>
      <c r="G134" s="1114"/>
      <c r="H134" s="1114"/>
      <c r="I134" s="1114"/>
      <c r="J134" s="1115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4" t="s">
        <v>12</v>
      </c>
      <c r="D135" s="1114"/>
      <c r="E135" s="1114"/>
      <c r="F135" s="1114"/>
      <c r="G135" s="1114"/>
      <c r="H135" s="1114"/>
      <c r="I135" s="1114"/>
      <c r="J135" s="1115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4" t="s">
        <v>175</v>
      </c>
      <c r="D136" s="1114"/>
      <c r="E136" s="1114"/>
      <c r="F136" s="1114"/>
      <c r="G136" s="1114"/>
      <c r="H136" s="1114"/>
      <c r="I136" s="1114"/>
      <c r="J136" s="1115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14" t="s">
        <v>304</v>
      </c>
      <c r="D137" s="1114"/>
      <c r="E137" s="1114"/>
      <c r="F137" s="1114"/>
      <c r="G137" s="1114"/>
      <c r="H137" s="1114"/>
      <c r="I137" s="1114"/>
      <c r="J137" s="1115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14" t="s">
        <v>305</v>
      </c>
      <c r="D138" s="1114"/>
      <c r="E138" s="1114"/>
      <c r="F138" s="1114"/>
      <c r="G138" s="1114"/>
      <c r="H138" s="1114"/>
      <c r="I138" s="1114"/>
      <c r="J138" s="1115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14" t="s">
        <v>306</v>
      </c>
      <c r="D139" s="1114"/>
      <c r="E139" s="1114"/>
      <c r="F139" s="1114"/>
      <c r="G139" s="1114"/>
      <c r="H139" s="1114"/>
      <c r="I139" s="1114"/>
      <c r="J139" s="1115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093" t="s">
        <v>15</v>
      </c>
      <c r="C140" s="1094"/>
      <c r="D140" s="1094"/>
      <c r="E140" s="1094"/>
      <c r="F140" s="1094"/>
      <c r="G140" s="1094"/>
      <c r="H140" s="109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4" t="str">
        <f>IF(ISBLANK('IlumCusto (ORÇ)'!C150)," ",'IlumCusto (ORÇ)'!C150)</f>
        <v xml:space="preserve"> </v>
      </c>
      <c r="D141" s="1114"/>
      <c r="E141" s="1114"/>
      <c r="F141" s="1114"/>
      <c r="G141" s="1114"/>
      <c r="H141" s="1115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14" t="str">
        <f>IF(ISBLANK('IlumCusto (ORÇ)'!C151)," ",'IlumCusto (ORÇ)'!C151)</f>
        <v xml:space="preserve"> </v>
      </c>
      <c r="D142" s="1114"/>
      <c r="E142" s="1114"/>
      <c r="F142" s="1114"/>
      <c r="G142" s="1114"/>
      <c r="H142" s="1115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14" t="str">
        <f>IF(ISBLANK('IlumCusto (ORÇ)'!C152)," ",'IlumCusto (ORÇ)'!C152)</f>
        <v xml:space="preserve"> </v>
      </c>
      <c r="D143" s="1114"/>
      <c r="E143" s="1114"/>
      <c r="F143" s="1114"/>
      <c r="G143" s="1114"/>
      <c r="H143" s="1115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18" t="s">
        <v>820</v>
      </c>
      <c r="D144" s="1118"/>
      <c r="E144" s="1118"/>
      <c r="F144" s="1118"/>
      <c r="G144" s="1118"/>
      <c r="H144" s="1118"/>
      <c r="I144" s="1118"/>
      <c r="J144" s="111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25" t="s">
        <v>307</v>
      </c>
      <c r="D145" s="1125"/>
      <c r="E145" s="1125"/>
      <c r="F145" s="1125"/>
      <c r="G145" s="1125"/>
      <c r="H145" s="1125"/>
      <c r="I145" s="1125"/>
      <c r="J145" s="112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27" t="s">
        <v>694</v>
      </c>
      <c r="D146" s="1027"/>
      <c r="E146" s="1027"/>
      <c r="F146" s="1027"/>
      <c r="G146" s="1027"/>
      <c r="H146" s="1027"/>
      <c r="I146" s="1027"/>
      <c r="J146" s="1028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:G12"/>
    <mergeCell ref="C13:G13"/>
    <mergeCell ref="C14:G14"/>
    <mergeCell ref="C31:G31"/>
    <mergeCell ref="C15:G15"/>
    <mergeCell ref="C16:G16"/>
    <mergeCell ref="C57:G57"/>
    <mergeCell ref="C27:G27"/>
    <mergeCell ref="C28:G28"/>
    <mergeCell ref="C29:G29"/>
    <mergeCell ref="C30:G30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44:G44"/>
    <mergeCell ref="C45:G45"/>
    <mergeCell ref="C37:G37"/>
    <mergeCell ref="C42:G42"/>
    <mergeCell ref="C125:H125"/>
    <mergeCell ref="B133:G133"/>
    <mergeCell ref="C60:G60"/>
    <mergeCell ref="C32:G32"/>
    <mergeCell ref="C33:G33"/>
    <mergeCell ref="C34:G34"/>
    <mergeCell ref="C35:G35"/>
    <mergeCell ref="C36:G36"/>
    <mergeCell ref="C43:G43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105:G105"/>
    <mergeCell ref="C106:G106"/>
    <mergeCell ref="C101:G101"/>
    <mergeCell ref="C102:G102"/>
    <mergeCell ref="C103:G103"/>
    <mergeCell ref="B123:G123"/>
    <mergeCell ref="C118:G118"/>
    <mergeCell ref="C119:G119"/>
    <mergeCell ref="C120:J120"/>
    <mergeCell ref="C121:J121"/>
    <mergeCell ref="Q108:U108"/>
    <mergeCell ref="C109:J109"/>
    <mergeCell ref="P109:V109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04:G104"/>
    <mergeCell ref="C92:G92"/>
    <mergeCell ref="C93:G93"/>
    <mergeCell ref="C94:G94"/>
    <mergeCell ref="C89:G89"/>
    <mergeCell ref="C90:G90"/>
    <mergeCell ref="C91:G91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124:J124"/>
    <mergeCell ref="C117:G117"/>
    <mergeCell ref="C55:G55"/>
    <mergeCell ref="C56:G56"/>
    <mergeCell ref="C18:G18"/>
    <mergeCell ref="C19:G19"/>
    <mergeCell ref="C20:G20"/>
    <mergeCell ref="C21:G21"/>
    <mergeCell ref="C22:G22"/>
    <mergeCell ref="C23:G23"/>
    <mergeCell ref="C24:G24"/>
    <mergeCell ref="C46:G46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49:G49"/>
    <mergeCell ref="C50:G50"/>
    <mergeCell ref="C51:G51"/>
    <mergeCell ref="C52:G52"/>
    <mergeCell ref="C48:G48"/>
    <mergeCell ref="C63:G63"/>
    <mergeCell ref="C58:G58"/>
    <mergeCell ref="C59:G59"/>
    <mergeCell ref="C61:G61"/>
    <mergeCell ref="C62:G62"/>
    <mergeCell ref="Q42:U42"/>
    <mergeCell ref="Q43:U43"/>
    <mergeCell ref="Q44:U44"/>
    <mergeCell ref="Q45:U45"/>
    <mergeCell ref="Q34:U34"/>
    <mergeCell ref="Q35:U35"/>
    <mergeCell ref="Q36:U36"/>
    <mergeCell ref="Q37:U37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B5:N5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6:U16"/>
    <mergeCell ref="Q17:U17"/>
    <mergeCell ref="Q18:U18"/>
    <mergeCell ref="Q19:U19"/>
    <mergeCell ref="Q20:U20"/>
    <mergeCell ref="Q21:U21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8B784-A2CE-4443-B87D-8F213DC5C7BD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4" t="s">
        <v>787</v>
      </c>
      <c r="C2" s="1134"/>
      <c r="D2" s="1134"/>
      <c r="E2" s="1134"/>
      <c r="F2" s="1134"/>
      <c r="G2" s="1134"/>
    </row>
    <row r="3" spans="2:57" x14ac:dyDescent="0.2">
      <c r="B3" s="1090" t="s">
        <v>862</v>
      </c>
      <c r="C3" s="1091"/>
      <c r="D3" s="1091"/>
      <c r="E3" s="1091"/>
      <c r="F3" s="1091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27">
        <f>B5+1</f>
        <v>2</v>
      </c>
      <c r="C6" s="1131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29"/>
      <c r="C7" s="1132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27">
        <f>B6+1</f>
        <v>3</v>
      </c>
      <c r="C8" s="1131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29"/>
      <c r="C9" s="1132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27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28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29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27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28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8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28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29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90" t="s">
        <v>863</v>
      </c>
      <c r="C22" s="1091"/>
      <c r="D22" s="1091"/>
      <c r="E22" s="1091"/>
      <c r="F22" s="1092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27">
        <f>B24+1</f>
        <v>10</v>
      </c>
      <c r="C25" s="1131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29"/>
      <c r="C26" s="1132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27">
        <f>B25+1</f>
        <v>11</v>
      </c>
      <c r="C27" s="1131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29"/>
      <c r="C28" s="1132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27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28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2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27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2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2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28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29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33" t="s">
        <v>864</v>
      </c>
      <c r="C41" s="1133"/>
      <c r="D41" s="1133"/>
      <c r="E41" s="1133"/>
      <c r="F41" s="113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2552.7163986239998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999.06196269178849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30" t="s">
        <v>782</v>
      </c>
      <c r="C53" s="1130"/>
      <c r="D53" s="1130"/>
      <c r="E53" s="1130"/>
      <c r="F53" s="1130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FACE-4456-4BCE-9F05-5CDA1E39FBF6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L39" sqref="L39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3" t="s">
        <v>955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s="379" customFormat="1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s="379" customFormat="1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1"/>
      <c r="D9" s="1102"/>
      <c r="E9" s="1102"/>
      <c r="F9" s="1102"/>
      <c r="G9" s="1102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693"/>
      <c r="L54" s="493"/>
      <c r="M54" s="493"/>
      <c r="N54" s="493"/>
      <c r="O54" s="493"/>
      <c r="P54" s="493"/>
    </row>
    <row r="55" spans="2:16" s="676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676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s="379" customFormat="1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3"/>
      <c r="D60" s="1103"/>
      <c r="E60" s="1103"/>
      <c r="F60" s="1103"/>
      <c r="G60" s="110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3"/>
      <c r="D61" s="1103"/>
      <c r="E61" s="1103"/>
      <c r="F61" s="1103"/>
      <c r="G61" s="1101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3"/>
      <c r="D62" s="1103"/>
      <c r="E62" s="1103"/>
      <c r="F62" s="1103"/>
      <c r="G62" s="1101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3"/>
      <c r="D63" s="1103"/>
      <c r="E63" s="1103"/>
      <c r="F63" s="1103"/>
      <c r="G63" s="1101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3"/>
      <c r="D64" s="1103"/>
      <c r="E64" s="1103"/>
      <c r="F64" s="1103"/>
      <c r="G64" s="1101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s="379" customFormat="1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s="379" customFormat="1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98AF6-83F0-4FAB-9224-2CDD3F6B5043}">
  <sheetPr codeName="Plan8">
    <tabColor theme="8"/>
  </sheetPr>
  <dimension ref="B2:Z87"/>
  <sheetViews>
    <sheetView showGridLines="0" zoomScale="70" zoomScaleNormal="70" workbookViewId="0">
      <pane ySplit="4" topLeftCell="A40" activePane="bottomLeft" state="frozen"/>
      <selection activeCell="H20" sqref="H20"/>
      <selection pane="bottomLeft" activeCell="M80" sqref="M80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2" t="s">
        <v>957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CONDICIONAMENTO AMBIENTAL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ht="18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IF(ISBLANK('CondAmbCusto (ORÇ)'!C8)," ",'CondAmbCusto (ORÇ)'!C8)</f>
        <v xml:space="preserve"> </v>
      </c>
      <c r="D8" s="1140"/>
      <c r="E8" s="1140"/>
      <c r="F8" s="1140"/>
      <c r="G8" s="1112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IF(ISBLANK('CondAmbCusto (ORÇ)'!C9)," ",'CondAmbCusto (ORÇ)'!C9)</f>
        <v xml:space="preserve"> </v>
      </c>
      <c r="D9" s="1140"/>
      <c r="E9" s="1140"/>
      <c r="F9" s="1140"/>
      <c r="G9" s="1112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IF(ISBLANK('CondAmbCusto (ORÇ)'!C10)," ",'CondAmbCusto (ORÇ)'!C10)</f>
        <v xml:space="preserve"> </v>
      </c>
      <c r="D10" s="1140"/>
      <c r="E10" s="1140"/>
      <c r="F10" s="1140"/>
      <c r="G10" s="1112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0" t="str">
        <f>IF(ISBLANK('CondAmbCusto (ORÇ)'!C11)," ",'CondAmbCusto (ORÇ)'!C11)</f>
        <v xml:space="preserve"> </v>
      </c>
      <c r="D11" s="1140"/>
      <c r="E11" s="1140"/>
      <c r="F11" s="1140"/>
      <c r="G11" s="1112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0" t="str">
        <f>IF(ISBLANK('CondAmbCusto (ORÇ)'!C12)," ",'CondAmbCusto (ORÇ)'!C12)</f>
        <v xml:space="preserve"> </v>
      </c>
      <c r="D12" s="1140"/>
      <c r="E12" s="1140"/>
      <c r="F12" s="1140"/>
      <c r="G12" s="1112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0" t="str">
        <f>IF(ISBLANK('CondAmbCusto (ORÇ)'!C13)," ",'CondAmbCusto (ORÇ)'!C13)</f>
        <v xml:space="preserve"> </v>
      </c>
      <c r="D13" s="1140"/>
      <c r="E13" s="1140"/>
      <c r="F13" s="1140"/>
      <c r="G13" s="1112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0" t="str">
        <f>IF(ISBLANK('CondAmbCusto (ORÇ)'!C14)," ",'CondAmbCusto (ORÇ)'!C14)</f>
        <v xml:space="preserve"> </v>
      </c>
      <c r="D14" s="1140"/>
      <c r="E14" s="1140"/>
      <c r="F14" s="1140"/>
      <c r="G14" s="1112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0" t="str">
        <f>IF(ISBLANK('CondAmbCusto (ORÇ)'!C15)," ",'CondAmbCusto (ORÇ)'!C15)</f>
        <v xml:space="preserve"> </v>
      </c>
      <c r="D15" s="1140"/>
      <c r="E15" s="1140"/>
      <c r="F15" s="1140"/>
      <c r="G15" s="1112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0" t="str">
        <f>IF(ISBLANK('CondAmbCusto (ORÇ)'!C16)," ",'CondAmbCusto (ORÇ)'!C16)</f>
        <v xml:space="preserve"> </v>
      </c>
      <c r="D16" s="1140"/>
      <c r="E16" s="1140"/>
      <c r="F16" s="1140"/>
      <c r="G16" s="1112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IF(ISBLANK('CondAmbCusto (ORÇ)'!C17)," ",'CondAmbCusto (ORÇ)'!C17)</f>
        <v xml:space="preserve"> </v>
      </c>
      <c r="D17" s="1140"/>
      <c r="E17" s="1140"/>
      <c r="F17" s="1140"/>
      <c r="G17" s="1112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IF(ISBLANK('CondAmbCusto (ORÇ)'!C18)," ",'CondAmbCusto (ORÇ)'!C18)</f>
        <v xml:space="preserve"> </v>
      </c>
      <c r="D18" s="1140"/>
      <c r="E18" s="1140"/>
      <c r="F18" s="1140"/>
      <c r="G18" s="1112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IF(ISBLANK('CondAmbCusto (ORÇ)'!C19)," ",'CondAmbCusto (ORÇ)'!C19)</f>
        <v xml:space="preserve"> </v>
      </c>
      <c r="D19" s="1140"/>
      <c r="E19" s="1140"/>
      <c r="F19" s="1140"/>
      <c r="G19" s="1112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IF(ISBLANK('CondAmbCusto (ORÇ)'!C20)," ",'CondAmbCusto (ORÇ)'!C20)</f>
        <v xml:space="preserve"> </v>
      </c>
      <c r="D20" s="1140"/>
      <c r="E20" s="1140"/>
      <c r="F20" s="1140"/>
      <c r="G20" s="1112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IF(ISBLANK('CondAmbCusto (ORÇ)'!C21)," ",'CondAmbCusto (ORÇ)'!C21)</f>
        <v xml:space="preserve"> </v>
      </c>
      <c r="D21" s="1140"/>
      <c r="E21" s="1140"/>
      <c r="F21" s="1140"/>
      <c r="G21" s="1112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IF(ISBLANK('CondAmbCusto (ORÇ)'!C22)," ",'CondAmbCusto (ORÇ)'!C22)</f>
        <v xml:space="preserve"> </v>
      </c>
      <c r="D22" s="1140"/>
      <c r="E22" s="1140"/>
      <c r="F22" s="1140"/>
      <c r="G22" s="1112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IF(ISBLANK('CondAmbCusto (ORÇ)'!C23)," ",'CondAmbCusto (ORÇ)'!C23)</f>
        <v xml:space="preserve"> </v>
      </c>
      <c r="D23" s="1140"/>
      <c r="E23" s="1140"/>
      <c r="F23" s="1140"/>
      <c r="G23" s="1112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IF(ISBLANK('CondAmbCusto (ORÇ)'!C24)," ",'CondAmbCusto (ORÇ)'!C24)</f>
        <v xml:space="preserve"> </v>
      </c>
      <c r="D24" s="1140"/>
      <c r="E24" s="1140"/>
      <c r="F24" s="1140"/>
      <c r="G24" s="1112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IF(ISBLANK('CondAmbCusto (ORÇ)'!C25)," ",'CondAmbCusto (ORÇ)'!C25)</f>
        <v xml:space="preserve"> </v>
      </c>
      <c r="D25" s="1140"/>
      <c r="E25" s="1140"/>
      <c r="F25" s="1140"/>
      <c r="G25" s="1112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IF(ISBLANK('CondAmbCusto (ORÇ)'!C26)," ",'CondAmbCusto (ORÇ)'!C26)</f>
        <v xml:space="preserve"> </v>
      </c>
      <c r="D26" s="1140"/>
      <c r="E26" s="1140"/>
      <c r="F26" s="1140"/>
      <c r="G26" s="1112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IF(ISBLANK('CondAmbCusto (ORÇ)'!C27)," ",'CondAmbCusto (ORÇ)'!C27)</f>
        <v xml:space="preserve"> </v>
      </c>
      <c r="D27" s="1140"/>
      <c r="E27" s="1140"/>
      <c r="F27" s="1140"/>
      <c r="G27" s="1112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IF(ISBLANK('CondAmbCusto (ORÇ)'!C28)," ",'CondAmbCusto (ORÇ)'!C28)</f>
        <v xml:space="preserve"> </v>
      </c>
      <c r="D28" s="1140"/>
      <c r="E28" s="1140"/>
      <c r="F28" s="1140"/>
      <c r="G28" s="1112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IF(ISBLANK('CondAmbCusto (ORÇ)'!C29)," ",'CondAmbCusto (ORÇ)'!C29)</f>
        <v xml:space="preserve"> </v>
      </c>
      <c r="D29" s="1140"/>
      <c r="E29" s="1140"/>
      <c r="F29" s="1140"/>
      <c r="G29" s="1112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IF(ISBLANK('CondAmbCusto (ORÇ)'!C30)," ",'CondAmbCusto (ORÇ)'!C30)</f>
        <v xml:space="preserve"> </v>
      </c>
      <c r="D30" s="1140"/>
      <c r="E30" s="1140"/>
      <c r="F30" s="1140"/>
      <c r="G30" s="1112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0" t="str">
        <f>IF(ISBLANK('CondAmbCusto (ORÇ)'!C31)," ",'CondAmbCusto (ORÇ)'!C31)</f>
        <v xml:space="preserve"> </v>
      </c>
      <c r="D31" s="1140"/>
      <c r="E31" s="1140"/>
      <c r="F31" s="1140"/>
      <c r="G31" s="1112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0" t="str">
        <f>IF(ISBLANK('CondAmbCusto (ORÇ)'!C32)," ",'CondAmbCusto (ORÇ)'!C32)</f>
        <v xml:space="preserve"> </v>
      </c>
      <c r="D32" s="1140"/>
      <c r="E32" s="1140"/>
      <c r="F32" s="1140"/>
      <c r="G32" s="1112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0" t="str">
        <f>IF(ISBLANK('CondAmbCusto (ORÇ)'!C33)," ",'CondAmbCusto (ORÇ)'!C33)</f>
        <v xml:space="preserve"> </v>
      </c>
      <c r="D33" s="1140"/>
      <c r="E33" s="1140"/>
      <c r="F33" s="1140"/>
      <c r="G33" s="1112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IF(ISBLANK('CondAmbCusto (ORÇ)'!C34)," ",'CondAmbCusto (ORÇ)'!C34)</f>
        <v xml:space="preserve"> </v>
      </c>
      <c r="D34" s="1140"/>
      <c r="E34" s="1140"/>
      <c r="F34" s="1140"/>
      <c r="G34" s="1112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IF(ISBLANK('CondAmbCusto (ORÇ)'!C35)," ",'CondAmbCusto (ORÇ)'!C35)</f>
        <v xml:space="preserve"> </v>
      </c>
      <c r="D35" s="1140"/>
      <c r="E35" s="1140"/>
      <c r="F35" s="1140"/>
      <c r="G35" s="1112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IF(ISBLANK('CondAmbCusto (ORÇ)'!C36)," ",'CondAmbCusto (ORÇ)'!C36)</f>
        <v xml:space="preserve"> </v>
      </c>
      <c r="D36" s="1140"/>
      <c r="E36" s="1140"/>
      <c r="F36" s="1140"/>
      <c r="G36" s="1112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IF(ISBLANK('CondAmbCusto (ORÇ)'!C37)," ",'CondAmbCusto (ORÇ)'!C37)</f>
        <v xml:space="preserve"> </v>
      </c>
      <c r="D37" s="1140"/>
      <c r="E37" s="1140"/>
      <c r="F37" s="1140"/>
      <c r="G37" s="1112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IF(ISBLANK('CondAmbCusto (ORÇ)'!C38)," ",'CondAmbCusto (ORÇ)'!C38)</f>
        <v xml:space="preserve"> </v>
      </c>
      <c r="D38" s="1140"/>
      <c r="E38" s="1140"/>
      <c r="F38" s="1140"/>
      <c r="G38" s="1112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0" t="str">
        <f>IF(ISBLANK('CondAmbCusto (ORÇ)'!C39)," ",'CondAmbCusto (ORÇ)'!C39)</f>
        <v xml:space="preserve"> </v>
      </c>
      <c r="D39" s="1140"/>
      <c r="E39" s="1140"/>
      <c r="F39" s="1140"/>
      <c r="G39" s="1112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IF(ISBLANK('CondAmbCusto (ORÇ)'!C40)," ",'CondAmbCusto (ORÇ)'!C40)</f>
        <v xml:space="preserve"> </v>
      </c>
      <c r="D40" s="1140"/>
      <c r="E40" s="1140"/>
      <c r="F40" s="1140"/>
      <c r="G40" s="1112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IF(ISBLANK('CondAmbCusto (ORÇ)'!C41)," ",'CondAmbCusto (ORÇ)'!C41)</f>
        <v xml:space="preserve"> </v>
      </c>
      <c r="D41" s="1140"/>
      <c r="E41" s="1140"/>
      <c r="F41" s="1140"/>
      <c r="G41" s="1112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IF(ISBLANK('CondAmbCusto (ORÇ)'!C42)," ",'CondAmbCusto (ORÇ)'!C42)</f>
        <v xml:space="preserve"> </v>
      </c>
      <c r="D42" s="1140"/>
      <c r="E42" s="1140"/>
      <c r="F42" s="1140"/>
      <c r="G42" s="1112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0" t="str">
        <f>IF(ISBLANK('CondAmbCusto (ORÇ)'!C43)," ",'CondAmbCusto (ORÇ)'!C43)</f>
        <v xml:space="preserve"> </v>
      </c>
      <c r="D43" s="1140"/>
      <c r="E43" s="1140"/>
      <c r="F43" s="1140"/>
      <c r="G43" s="1112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IF(ISBLANK('CondAmbCusto (ORÇ)'!C44)," ",'CondAmbCusto (ORÇ)'!C44)</f>
        <v xml:space="preserve"> </v>
      </c>
      <c r="D44" s="1140"/>
      <c r="E44" s="1140"/>
      <c r="F44" s="1140"/>
      <c r="G44" s="1112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IF(ISBLANK('CondAmbCusto (ORÇ)'!C45)," ",'CondAmbCusto (ORÇ)'!C45)</f>
        <v xml:space="preserve"> </v>
      </c>
      <c r="D45" s="1140"/>
      <c r="E45" s="1140"/>
      <c r="F45" s="1140"/>
      <c r="G45" s="1112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IF(ISBLANK('CondAmbCusto (ORÇ)'!C46)," ",'CondAmbCusto (ORÇ)'!C46)</f>
        <v xml:space="preserve"> </v>
      </c>
      <c r="D46" s="1140"/>
      <c r="E46" s="1140"/>
      <c r="F46" s="1140"/>
      <c r="G46" s="1112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0" t="str">
        <f>IF(ISBLANK('CondAmbCusto (ORÇ)'!C47)," ",'CondAmbCusto (ORÇ)'!C47)</f>
        <v xml:space="preserve"> </v>
      </c>
      <c r="D47" s="1140"/>
      <c r="E47" s="1140"/>
      <c r="F47" s="1140"/>
      <c r="G47" s="1112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IF(ISBLANK('CondAmbCusto (ORÇ)'!C48)," ",'CondAmbCusto (ORÇ)'!C48)</f>
        <v>Acessórios</v>
      </c>
      <c r="D48" s="1140"/>
      <c r="E48" s="1140"/>
      <c r="F48" s="1140"/>
      <c r="G48" s="1112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415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709</v>
      </c>
      <c r="Q49" s="1123"/>
      <c r="R49" s="1123"/>
      <c r="S49" s="1123"/>
      <c r="T49" s="1123"/>
      <c r="U49" s="1123"/>
      <c r="V49" s="1124"/>
      <c r="W49" s="171" t="s">
        <v>416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805</v>
      </c>
      <c r="Q50" s="1123"/>
      <c r="R50" s="1123"/>
      <c r="S50" s="1123"/>
      <c r="T50" s="1123"/>
      <c r="U50" s="1123"/>
      <c r="V50" s="1124"/>
      <c r="W50" s="171" t="s">
        <v>804</v>
      </c>
      <c r="X50" s="172">
        <f>IFERROR(X49*($L$86/$K$86),0)</f>
        <v>0</v>
      </c>
    </row>
    <row r="51" spans="2:24" ht="18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16" t="s">
        <v>708</v>
      </c>
      <c r="U52" s="1117"/>
      <c r="V52" s="332">
        <f>IFERROR(SUM(Y8:Y48)/X49,0)</f>
        <v>0</v>
      </c>
    </row>
    <row r="53" spans="2:24" ht="15" customHeight="1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0" t="str">
        <f>IF(ISBLANK('CondAmbCusto (ORÇ)'!C60)," ",'CondAmbCusto (ORÇ)'!C60)</f>
        <v xml:space="preserve"> </v>
      </c>
      <c r="D55" s="1140"/>
      <c r="E55" s="1140"/>
      <c r="F55" s="1140"/>
      <c r="G55" s="1112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0" t="str">
        <f>IF(ISBLANK('CondAmbCusto (ORÇ)'!C61)," ",'CondAmbCusto (ORÇ)'!C61)</f>
        <v xml:space="preserve"> </v>
      </c>
      <c r="D56" s="1140"/>
      <c r="E56" s="1140"/>
      <c r="F56" s="1140"/>
      <c r="G56" s="1112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0" t="str">
        <f>IF(ISBLANK('CondAmbCusto (ORÇ)'!C62)," ",'CondAmbCusto (ORÇ)'!C62)</f>
        <v xml:space="preserve"> </v>
      </c>
      <c r="D57" s="1140"/>
      <c r="E57" s="1140"/>
      <c r="F57" s="1140"/>
      <c r="G57" s="1112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IF(ISBLANK('CondAmbCusto (ORÇ)'!C63)," ",'CondAmbCusto (ORÇ)'!C63)</f>
        <v xml:space="preserve"> </v>
      </c>
      <c r="D58" s="1140"/>
      <c r="E58" s="1140"/>
      <c r="F58" s="1140"/>
      <c r="G58" s="1112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0" t="str">
        <f>IF(ISBLANK('CondAmbCusto (ORÇ)'!C64)," ",'CondAmbCusto (ORÇ)'!C64)</f>
        <v xml:space="preserve"> </v>
      </c>
      <c r="D59" s="1140"/>
      <c r="E59" s="1140"/>
      <c r="F59" s="1140"/>
      <c r="G59" s="1112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417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20" t="s">
        <v>418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ht="15" customHeight="1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IF(ISBLANK('CondAmbCusto (ORÇ)'!C76)," ",'CondAmbCusto (ORÇ)'!C76)</f>
        <v xml:space="preserve"> </v>
      </c>
      <c r="D66" s="1114"/>
      <c r="E66" s="1114"/>
      <c r="F66" s="1114"/>
      <c r="G66" s="1114"/>
      <c r="H66" s="1115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14" t="str">
        <f>IF(ISBLANK('CondAmbCusto (ORÇ)'!C77)," ",'CondAmbCusto (ORÇ)'!C77)</f>
        <v xml:space="preserve"> </v>
      </c>
      <c r="D67" s="1114"/>
      <c r="E67" s="1114"/>
      <c r="F67" s="1114"/>
      <c r="G67" s="1114"/>
      <c r="H67" s="1115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IF(ISBLANK('CondAmbCusto (ORÇ)'!C78)," ",'CondAmbCusto (ORÇ)'!C78)</f>
        <v xml:space="preserve"> </v>
      </c>
      <c r="D68" s="1114"/>
      <c r="E68" s="1114"/>
      <c r="F68" s="1114"/>
      <c r="G68" s="1114"/>
      <c r="H68" s="1115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802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419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25" t="s">
        <v>420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14" t="str">
        <f>IF(ISBLANK('CondAmbCusto (ORÇ)'!C90)," ",'CondAmbCusto (ORÇ)'!C90)</f>
        <v xml:space="preserve"> </v>
      </c>
      <c r="D81" s="1114"/>
      <c r="E81" s="1114"/>
      <c r="F81" s="1114"/>
      <c r="G81" s="1114"/>
      <c r="H81" s="1115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IF(ISBLANK('CondAmbCusto (ORÇ)'!C91)," ",'CondAmbCusto (ORÇ)'!C91)</f>
        <v xml:space="preserve"> </v>
      </c>
      <c r="D82" s="1114"/>
      <c r="E82" s="1114"/>
      <c r="F82" s="1114"/>
      <c r="G82" s="1114"/>
      <c r="H82" s="1115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IF(ISBLANK('CondAmbCusto (ORÇ)'!C92)," ",'CondAmbCusto (ORÇ)'!C92)</f>
        <v xml:space="preserve"> </v>
      </c>
      <c r="D83" s="1114"/>
      <c r="E83" s="1114"/>
      <c r="F83" s="1114"/>
      <c r="G83" s="1114"/>
      <c r="H83" s="1115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8" t="s">
        <v>819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421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719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WAtipk1pkuvcENd0hBdsLle4sjcKPP/SAi/Y7aMphMl84BpBz05OKMry+9Io/hJqmC7vLo/S7pHvJaHrIsNqMw==" saltValue="0Ho+zrxo15HNrv07Vu0B7Q==" spinCount="100000" sheet="1" objects="1" scenarios="1"/>
  <mergeCells count="133">
    <mergeCell ref="C84:J84"/>
    <mergeCell ref="C85:J85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Q9:U9"/>
    <mergeCell ref="C10:G10"/>
    <mergeCell ref="C64:J64"/>
    <mergeCell ref="C67:H67"/>
    <mergeCell ref="C68:H68"/>
    <mergeCell ref="C70:J70"/>
    <mergeCell ref="T52:U52"/>
    <mergeCell ref="P6:X6"/>
    <mergeCell ref="B7:G7"/>
    <mergeCell ref="P7:U7"/>
    <mergeCell ref="C8:G8"/>
    <mergeCell ref="Q8:U8"/>
    <mergeCell ref="C12:G12"/>
    <mergeCell ref="Q12:U12"/>
    <mergeCell ref="C13:G13"/>
    <mergeCell ref="Q13:U13"/>
    <mergeCell ref="P2:X2"/>
    <mergeCell ref="L3:N3"/>
    <mergeCell ref="P3:X4"/>
    <mergeCell ref="B6:N6"/>
    <mergeCell ref="B50:N50"/>
    <mergeCell ref="P50:V50"/>
    <mergeCell ref="B5:N5"/>
    <mergeCell ref="C14:G14"/>
    <mergeCell ref="Q14:U14"/>
    <mergeCell ref="C9:G9"/>
    <mergeCell ref="C23:G23"/>
    <mergeCell ref="C24:G24"/>
    <mergeCell ref="C25:G25"/>
    <mergeCell ref="Q23:U23"/>
    <mergeCell ref="Q24:U24"/>
    <mergeCell ref="Q25:U25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Q10:U10"/>
    <mergeCell ref="C11:G11"/>
    <mergeCell ref="Q11:U11"/>
    <mergeCell ref="C15:G15"/>
    <mergeCell ref="Q15:U15"/>
    <mergeCell ref="C16:G16"/>
    <mergeCell ref="Q16:U16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C34:G34"/>
    <mergeCell ref="C35:G35"/>
    <mergeCell ref="C56:G56"/>
    <mergeCell ref="C57:G57"/>
    <mergeCell ref="C61:J61"/>
    <mergeCell ref="B62:N62"/>
    <mergeCell ref="C40:G40"/>
    <mergeCell ref="C37:G37"/>
    <mergeCell ref="B51:G51"/>
    <mergeCell ref="C52:G52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Q29:U29"/>
    <mergeCell ref="Q30:U30"/>
    <mergeCell ref="Q31:U31"/>
    <mergeCell ref="Q32:U32"/>
    <mergeCell ref="Q33:U33"/>
    <mergeCell ref="Q34:U34"/>
    <mergeCell ref="Q35:U35"/>
    <mergeCell ref="Q36:U36"/>
    <mergeCell ref="C47:G47"/>
    <mergeCell ref="Q47:U47"/>
    <mergeCell ref="C41:G41"/>
    <mergeCell ref="Q41:U41"/>
    <mergeCell ref="C42:G42"/>
    <mergeCell ref="C36:G36"/>
    <mergeCell ref="Q39:U39"/>
    <mergeCell ref="Q40:U40"/>
    <mergeCell ref="Q17:U17"/>
    <mergeCell ref="Q18:U18"/>
    <mergeCell ref="Q19:U19"/>
    <mergeCell ref="Q20:U20"/>
    <mergeCell ref="Q21:U21"/>
    <mergeCell ref="Q22:U22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C48:G48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61F5-66F7-4B29-B5CB-FEC24E21BAAC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4" t="s">
        <v>788</v>
      </c>
      <c r="C2" s="1134"/>
      <c r="D2" s="1134"/>
      <c r="E2" s="1134"/>
      <c r="F2" s="1134"/>
      <c r="G2" s="1134"/>
    </row>
    <row r="3" spans="2:57" x14ac:dyDescent="0.2">
      <c r="B3" s="1090" t="s">
        <v>680</v>
      </c>
      <c r="C3" s="1091"/>
      <c r="D3" s="1091"/>
      <c r="E3" s="1091"/>
      <c r="F3" s="1091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90" t="s">
        <v>865</v>
      </c>
      <c r="C4" s="1091"/>
      <c r="D4" s="1091"/>
      <c r="E4" s="1091"/>
      <c r="F4" s="1091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27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29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27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2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2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2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2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2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28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29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27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29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27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2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2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27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2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2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28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29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A3D8A-5603-4BF3-88BE-86C3813D2316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2" t="s">
        <v>958</v>
      </c>
      <c r="C2" s="1023"/>
      <c r="D2" s="1023"/>
      <c r="E2" s="1023"/>
      <c r="F2" s="1023"/>
      <c r="G2" s="1023"/>
      <c r="H2" s="1023"/>
      <c r="I2" s="1023"/>
      <c r="J2" s="1023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1"/>
      <c r="D48" s="1102"/>
      <c r="E48" s="1102"/>
      <c r="F48" s="1102"/>
      <c r="G48" s="1102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1"/>
      <c r="D49" s="1102"/>
      <c r="E49" s="1102"/>
      <c r="F49" s="1102"/>
      <c r="G49" s="1102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1"/>
      <c r="D50" s="1102"/>
      <c r="E50" s="1102"/>
      <c r="F50" s="1102"/>
      <c r="G50" s="1102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1"/>
      <c r="D51" s="1102"/>
      <c r="E51" s="1102"/>
      <c r="F51" s="1102"/>
      <c r="G51" s="1102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1"/>
      <c r="D52" s="1102"/>
      <c r="E52" s="1102"/>
      <c r="F52" s="1102"/>
      <c r="G52" s="1102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1"/>
      <c r="D53" s="1102"/>
      <c r="E53" s="1102"/>
      <c r="F53" s="1102"/>
      <c r="G53" s="1102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1"/>
      <c r="D54" s="1102"/>
      <c r="E54" s="1102"/>
      <c r="F54" s="1102"/>
      <c r="G54" s="1102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1"/>
      <c r="D55" s="1102"/>
      <c r="E55" s="1102"/>
      <c r="F55" s="1102"/>
      <c r="G55" s="1102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1"/>
      <c r="D56" s="1102"/>
      <c r="E56" s="1102"/>
      <c r="F56" s="1102"/>
      <c r="G56" s="1102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1"/>
      <c r="D57" s="1102"/>
      <c r="E57" s="1102"/>
      <c r="F57" s="1102"/>
      <c r="G57" s="1102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1"/>
      <c r="D58" s="1102"/>
      <c r="E58" s="1102"/>
      <c r="F58" s="1102"/>
      <c r="G58" s="1102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1"/>
      <c r="D59" s="1102"/>
      <c r="E59" s="1102"/>
      <c r="F59" s="1102"/>
      <c r="G59" s="1102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1"/>
      <c r="D60" s="1102"/>
      <c r="E60" s="1102"/>
      <c r="F60" s="1102"/>
      <c r="G60" s="1102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1"/>
      <c r="D61" s="1102"/>
      <c r="E61" s="1102"/>
      <c r="F61" s="1102"/>
      <c r="G61" s="1102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1"/>
      <c r="D62" s="1102"/>
      <c r="E62" s="1102"/>
      <c r="F62" s="1102"/>
      <c r="G62" s="1102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1"/>
      <c r="D63" s="1102"/>
      <c r="E63" s="1102"/>
      <c r="F63" s="1102"/>
      <c r="G63" s="1102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1"/>
      <c r="D64" s="1102"/>
      <c r="E64" s="1102"/>
      <c r="F64" s="1102"/>
      <c r="G64" s="1102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1"/>
      <c r="D65" s="1102"/>
      <c r="E65" s="1102"/>
      <c r="F65" s="1102"/>
      <c r="G65" s="1102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1"/>
      <c r="D66" s="1102"/>
      <c r="E66" s="1102"/>
      <c r="F66" s="1102"/>
      <c r="G66" s="1102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1"/>
      <c r="D67" s="1102"/>
      <c r="E67" s="1102"/>
      <c r="F67" s="1102"/>
      <c r="G67" s="1102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1"/>
      <c r="D68" s="1102"/>
      <c r="E68" s="1102"/>
      <c r="F68" s="1102"/>
      <c r="G68" s="1102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1"/>
      <c r="D69" s="1102"/>
      <c r="E69" s="1102"/>
      <c r="F69" s="1102"/>
      <c r="G69" s="1102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1"/>
      <c r="D70" s="1102"/>
      <c r="E70" s="1102"/>
      <c r="F70" s="1102"/>
      <c r="G70" s="1102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1"/>
      <c r="D71" s="1102"/>
      <c r="E71" s="1102"/>
      <c r="F71" s="1102"/>
      <c r="G71" s="1102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1"/>
      <c r="D72" s="1102"/>
      <c r="E72" s="1102"/>
      <c r="F72" s="1102"/>
      <c r="G72" s="1102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1"/>
      <c r="D73" s="1102"/>
      <c r="E73" s="1102"/>
      <c r="F73" s="1102"/>
      <c r="G73" s="1102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1"/>
      <c r="D74" s="1102"/>
      <c r="E74" s="1102"/>
      <c r="F74" s="1102"/>
      <c r="G74" s="1102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1"/>
      <c r="D75" s="1102"/>
      <c r="E75" s="1102"/>
      <c r="F75" s="1102"/>
      <c r="G75" s="1102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1"/>
      <c r="D76" s="1102"/>
      <c r="E76" s="1102"/>
      <c r="F76" s="1102"/>
      <c r="G76" s="1102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1"/>
      <c r="D77" s="1102"/>
      <c r="E77" s="1102"/>
      <c r="F77" s="1102"/>
      <c r="G77" s="1102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1"/>
      <c r="D78" s="1102"/>
      <c r="E78" s="1102"/>
      <c r="F78" s="1102"/>
      <c r="G78" s="1102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1"/>
      <c r="D79" s="1102"/>
      <c r="E79" s="1102"/>
      <c r="F79" s="1102"/>
      <c r="G79" s="1102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1"/>
      <c r="D80" s="1102"/>
      <c r="E80" s="1102"/>
      <c r="F80" s="1102"/>
      <c r="G80" s="1102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1"/>
      <c r="D81" s="1102"/>
      <c r="E81" s="1102"/>
      <c r="F81" s="1102"/>
      <c r="G81" s="1102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1"/>
      <c r="D82" s="1102"/>
      <c r="E82" s="1102"/>
      <c r="F82" s="1102"/>
      <c r="G82" s="1102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1"/>
      <c r="D83" s="1102"/>
      <c r="E83" s="1102"/>
      <c r="F83" s="1102"/>
      <c r="G83" s="1102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1"/>
      <c r="D84" s="1102"/>
      <c r="E84" s="1102"/>
      <c r="F84" s="1102"/>
      <c r="G84" s="1102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1"/>
      <c r="D85" s="1102"/>
      <c r="E85" s="1102"/>
      <c r="F85" s="1102"/>
      <c r="G85" s="1102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1"/>
      <c r="D86" s="1102"/>
      <c r="E86" s="1102"/>
      <c r="F86" s="1102"/>
      <c r="G86" s="1102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1"/>
      <c r="D87" s="1102"/>
      <c r="E87" s="1102"/>
      <c r="F87" s="1102"/>
      <c r="G87" s="1102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1"/>
      <c r="D88" s="1102"/>
      <c r="E88" s="1102"/>
      <c r="F88" s="1102"/>
      <c r="G88" s="1102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1"/>
      <c r="D89" s="1102"/>
      <c r="E89" s="1102"/>
      <c r="F89" s="1102"/>
      <c r="G89" s="1102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1"/>
      <c r="D90" s="1102"/>
      <c r="E90" s="1102"/>
      <c r="F90" s="1102"/>
      <c r="G90" s="1102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1"/>
      <c r="D91" s="1102"/>
      <c r="E91" s="1102"/>
      <c r="F91" s="1102"/>
      <c r="G91" s="1102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1"/>
      <c r="D92" s="1102"/>
      <c r="E92" s="1102"/>
      <c r="F92" s="1102"/>
      <c r="G92" s="1102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1"/>
      <c r="D93" s="1102"/>
      <c r="E93" s="1102"/>
      <c r="F93" s="1102"/>
      <c r="G93" s="1102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1"/>
      <c r="D94" s="1102"/>
      <c r="E94" s="1102"/>
      <c r="F94" s="1102"/>
      <c r="G94" s="1102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1"/>
      <c r="D95" s="1102"/>
      <c r="E95" s="1102"/>
      <c r="F95" s="1102"/>
      <c r="G95" s="1102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1"/>
      <c r="D96" s="1102"/>
      <c r="E96" s="1102"/>
      <c r="F96" s="1102"/>
      <c r="G96" s="1102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1"/>
      <c r="D97" s="1102"/>
      <c r="E97" s="1102"/>
      <c r="F97" s="1102"/>
      <c r="G97" s="1102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1"/>
      <c r="D98" s="1102"/>
      <c r="E98" s="1102"/>
      <c r="F98" s="1102"/>
      <c r="G98" s="1102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1"/>
      <c r="D99" s="1102"/>
      <c r="E99" s="1102"/>
      <c r="F99" s="1102"/>
      <c r="G99" s="1102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1"/>
      <c r="D100" s="1102"/>
      <c r="E100" s="1102"/>
      <c r="F100" s="1102"/>
      <c r="G100" s="1102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1"/>
      <c r="D101" s="1102"/>
      <c r="E101" s="1102"/>
      <c r="F101" s="1102"/>
      <c r="G101" s="1102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1"/>
      <c r="D102" s="1102"/>
      <c r="E102" s="1102"/>
      <c r="F102" s="1102"/>
      <c r="G102" s="1102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1"/>
      <c r="D103" s="1102"/>
      <c r="E103" s="1102"/>
      <c r="F103" s="1102"/>
      <c r="G103" s="1102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1"/>
      <c r="D104" s="1102"/>
      <c r="E104" s="1102"/>
      <c r="F104" s="1102"/>
      <c r="G104" s="1102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1"/>
      <c r="D105" s="1102"/>
      <c r="E105" s="1102"/>
      <c r="F105" s="1102"/>
      <c r="G105" s="1102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1"/>
      <c r="D106" s="1102"/>
      <c r="E106" s="1102"/>
      <c r="F106" s="1102"/>
      <c r="G106" s="1102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1"/>
      <c r="D107" s="1102"/>
      <c r="E107" s="1102"/>
      <c r="F107" s="1102"/>
      <c r="G107" s="1102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0" t="s">
        <v>926</v>
      </c>
      <c r="D109" s="970"/>
      <c r="E109" s="970"/>
      <c r="F109" s="970"/>
      <c r="G109" s="970"/>
      <c r="H109" s="970"/>
      <c r="I109" s="970"/>
      <c r="J109" s="970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87" t="s">
        <v>923</v>
      </c>
      <c r="C117" s="1088"/>
      <c r="D117" s="1088"/>
      <c r="E117" s="1088"/>
      <c r="F117" s="1088"/>
      <c r="G117" s="1088"/>
      <c r="H117" s="1088"/>
      <c r="I117" s="1088"/>
      <c r="J117" s="1089"/>
      <c r="K117" s="1041" t="s">
        <v>913</v>
      </c>
      <c r="L117" s="1041"/>
      <c r="M117" s="1041"/>
      <c r="N117" s="1041" t="s">
        <v>913</v>
      </c>
      <c r="O117" s="1041"/>
      <c r="P117" s="1041"/>
    </row>
    <row r="118" spans="2:17" x14ac:dyDescent="0.25">
      <c r="B118" s="1098" t="s">
        <v>291</v>
      </c>
      <c r="C118" s="1099"/>
      <c r="D118" s="1099"/>
      <c r="E118" s="1099"/>
      <c r="F118" s="1099"/>
      <c r="G118" s="1099"/>
      <c r="H118" s="1099"/>
      <c r="I118" s="1099"/>
      <c r="J118" s="1100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06" t="s">
        <v>293</v>
      </c>
      <c r="D119" s="1106"/>
      <c r="E119" s="1106"/>
      <c r="F119" s="1106"/>
      <c r="G119" s="1107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3"/>
      <c r="D120" s="1103"/>
      <c r="E120" s="1103"/>
      <c r="F120" s="1103"/>
      <c r="G120" s="1101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3"/>
      <c r="D121" s="1103"/>
      <c r="E121" s="1103"/>
      <c r="F121" s="1103"/>
      <c r="G121" s="1101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3"/>
      <c r="D122" s="1103"/>
      <c r="E122" s="1103"/>
      <c r="F122" s="1103"/>
      <c r="G122" s="1101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3"/>
      <c r="D123" s="1103"/>
      <c r="E123" s="1103"/>
      <c r="F123" s="1103"/>
      <c r="G123" s="1101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3"/>
      <c r="D124" s="1103"/>
      <c r="E124" s="1103"/>
      <c r="F124" s="1103"/>
      <c r="G124" s="1101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0" t="s">
        <v>926</v>
      </c>
      <c r="D125" s="970"/>
      <c r="E125" s="970"/>
      <c r="F125" s="970"/>
      <c r="G125" s="970"/>
      <c r="H125" s="970"/>
      <c r="I125" s="970"/>
      <c r="J125" s="970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87" t="s">
        <v>923</v>
      </c>
      <c r="C133" s="1088"/>
      <c r="D133" s="1088"/>
      <c r="E133" s="1088"/>
      <c r="F133" s="1088"/>
      <c r="G133" s="1088"/>
      <c r="H133" s="1088"/>
      <c r="I133" s="1088"/>
      <c r="J133" s="1089"/>
      <c r="K133" s="1041" t="s">
        <v>913</v>
      </c>
      <c r="L133" s="1041"/>
      <c r="M133" s="1041"/>
      <c r="N133" s="1041" t="s">
        <v>913</v>
      </c>
      <c r="O133" s="1041"/>
      <c r="P133" s="1041"/>
    </row>
    <row r="134" spans="2:17" ht="15" customHeight="1" x14ac:dyDescent="0.25">
      <c r="B134" s="1098" t="s">
        <v>299</v>
      </c>
      <c r="C134" s="1099"/>
      <c r="D134" s="1099"/>
      <c r="E134" s="1099"/>
      <c r="F134" s="1099"/>
      <c r="G134" s="1099"/>
      <c r="H134" s="1099"/>
      <c r="I134" s="1099"/>
      <c r="J134" s="1100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094" t="s">
        <v>178</v>
      </c>
      <c r="D135" s="1094"/>
      <c r="E135" s="1094"/>
      <c r="F135" s="1094"/>
      <c r="G135" s="1094"/>
      <c r="H135" s="1095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096"/>
      <c r="D136" s="1096"/>
      <c r="E136" s="1096"/>
      <c r="F136" s="1096"/>
      <c r="G136" s="1096"/>
      <c r="H136" s="1097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096"/>
      <c r="D137" s="1096"/>
      <c r="E137" s="1096"/>
      <c r="F137" s="1096"/>
      <c r="G137" s="1096"/>
      <c r="H137" s="1097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096"/>
      <c r="D138" s="1096"/>
      <c r="E138" s="1096"/>
      <c r="F138" s="1096"/>
      <c r="G138" s="1096"/>
      <c r="H138" s="1097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0" t="s">
        <v>926</v>
      </c>
      <c r="D139" s="970"/>
      <c r="E139" s="970"/>
      <c r="F139" s="970"/>
      <c r="G139" s="970"/>
      <c r="H139" s="970"/>
      <c r="I139" s="970"/>
      <c r="J139" s="970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87" t="s">
        <v>923</v>
      </c>
      <c r="C147" s="1088"/>
      <c r="D147" s="1088"/>
      <c r="E147" s="1088"/>
      <c r="F147" s="1088"/>
      <c r="G147" s="1088"/>
      <c r="H147" s="1088"/>
      <c r="I147" s="1088"/>
      <c r="J147" s="1089"/>
      <c r="K147" s="1041" t="s">
        <v>913</v>
      </c>
      <c r="L147" s="1041"/>
      <c r="M147" s="1041"/>
      <c r="N147" s="1041" t="s">
        <v>913</v>
      </c>
      <c r="O147" s="1041"/>
      <c r="P147" s="1041"/>
    </row>
    <row r="148" spans="2:17" ht="15" customHeight="1" x14ac:dyDescent="0.25">
      <c r="B148" s="1090" t="s">
        <v>706</v>
      </c>
      <c r="C148" s="1091"/>
      <c r="D148" s="1091"/>
      <c r="E148" s="1091"/>
      <c r="F148" s="1091"/>
      <c r="G148" s="1091"/>
      <c r="H148" s="1091"/>
      <c r="I148" s="1091"/>
      <c r="J148" s="1092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093" t="s">
        <v>15</v>
      </c>
      <c r="C149" s="1094"/>
      <c r="D149" s="1094"/>
      <c r="E149" s="1094"/>
      <c r="F149" s="1094"/>
      <c r="G149" s="1094"/>
      <c r="H149" s="1095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096"/>
      <c r="D150" s="1096"/>
      <c r="E150" s="1096"/>
      <c r="F150" s="1096"/>
      <c r="G150" s="1096"/>
      <c r="H150" s="1097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096"/>
      <c r="D151" s="1096"/>
      <c r="E151" s="1096"/>
      <c r="F151" s="1096"/>
      <c r="G151" s="1096"/>
      <c r="H151" s="1097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096"/>
      <c r="D152" s="1096"/>
      <c r="E152" s="1096"/>
      <c r="F152" s="1096"/>
      <c r="G152" s="1096"/>
      <c r="H152" s="1097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0" t="s">
        <v>926</v>
      </c>
      <c r="D153" s="970"/>
      <c r="E153" s="970"/>
      <c r="F153" s="970"/>
      <c r="G153" s="970"/>
      <c r="H153" s="970"/>
      <c r="I153" s="970"/>
      <c r="J153" s="970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87" t="s">
        <v>923</v>
      </c>
      <c r="C161" s="1088"/>
      <c r="D161" s="1088"/>
      <c r="E161" s="1088"/>
      <c r="F161" s="1088"/>
      <c r="G161" s="1088"/>
      <c r="H161" s="1088"/>
      <c r="I161" s="1088"/>
      <c r="J161" s="1089"/>
      <c r="K161" s="1041" t="s">
        <v>913</v>
      </c>
      <c r="L161" s="1041"/>
      <c r="M161" s="1041"/>
      <c r="N161" s="1041" t="s">
        <v>913</v>
      </c>
      <c r="O161" s="1041"/>
      <c r="P161" s="1041"/>
    </row>
  </sheetData>
  <sheetProtection sheet="1" objects="1" scenarios="1"/>
  <mergeCells count="168"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B110:J110"/>
    <mergeCell ref="B111:J111"/>
    <mergeCell ref="B112:J112"/>
    <mergeCell ref="B113:J113"/>
    <mergeCell ref="B114:J114"/>
    <mergeCell ref="B115:J115"/>
    <mergeCell ref="B116:J116"/>
    <mergeCell ref="B117:J117"/>
    <mergeCell ref="K117:M117"/>
    <mergeCell ref="N117:P117"/>
    <mergeCell ref="B118:J118"/>
    <mergeCell ref="C119:G119"/>
    <mergeCell ref="C120:G120"/>
    <mergeCell ref="C121:G121"/>
    <mergeCell ref="C122:G122"/>
    <mergeCell ref="C123:G123"/>
    <mergeCell ref="C124:G124"/>
    <mergeCell ref="C125:J125"/>
    <mergeCell ref="B126:J126"/>
    <mergeCell ref="B127:J127"/>
    <mergeCell ref="B128:J128"/>
    <mergeCell ref="B129:J129"/>
    <mergeCell ref="B130:J130"/>
    <mergeCell ref="B131:J131"/>
    <mergeCell ref="B132:J132"/>
    <mergeCell ref="B133:J133"/>
    <mergeCell ref="K133:M133"/>
    <mergeCell ref="N133:P133"/>
    <mergeCell ref="B134:J134"/>
    <mergeCell ref="C135:H135"/>
    <mergeCell ref="C136:H136"/>
    <mergeCell ref="C137:H137"/>
    <mergeCell ref="C138:H138"/>
    <mergeCell ref="C139:J139"/>
    <mergeCell ref="B140:J140"/>
    <mergeCell ref="B141:J141"/>
    <mergeCell ref="B142:J142"/>
    <mergeCell ref="B143:J143"/>
    <mergeCell ref="B144:J144"/>
    <mergeCell ref="B145:J145"/>
    <mergeCell ref="B146:J146"/>
    <mergeCell ref="B147:J147"/>
    <mergeCell ref="K147:M147"/>
    <mergeCell ref="N147:P147"/>
    <mergeCell ref="B148:J148"/>
    <mergeCell ref="B149:H149"/>
    <mergeCell ref="C150:H150"/>
    <mergeCell ref="C151:H151"/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DC2E-B414-49BE-898D-168F0302F3AD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2" t="s">
        <v>959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MOTOR (ORIGEM DOS RECURSOS)</v>
      </c>
      <c r="Q2" s="1023"/>
      <c r="R2" s="1023"/>
      <c r="S2" s="1023"/>
      <c r="T2" s="1023"/>
      <c r="U2" s="1023"/>
      <c r="V2" s="1023"/>
      <c r="W2" s="1023"/>
      <c r="X2" s="1034"/>
      <c r="Y2" s="385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2" t="str">
        <f>IF(ISBLANK('MotorCusto (ORÇ)'!C8)," ",'MotorCusto (ORÇ)'!C8)</f>
        <v xml:space="preserve"> </v>
      </c>
      <c r="D8" s="1113"/>
      <c r="E8" s="1113"/>
      <c r="F8" s="1113"/>
      <c r="G8" s="1113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12" t="str">
        <f>IF(ISBLANK('MotorCusto (ORÇ)'!C9)," ",'MotorCusto (ORÇ)'!C9)</f>
        <v xml:space="preserve"> </v>
      </c>
      <c r="D9" s="1113"/>
      <c r="E9" s="1113"/>
      <c r="F9" s="1113"/>
      <c r="G9" s="1113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0" t="str">
        <f t="shared" ref="Q9:Q72" si="3">IF(OR(C9=0,C9=""),"",C9)</f>
        <v xml:space="preserve"> </v>
      </c>
      <c r="R9" s="1110"/>
      <c r="S9" s="1110"/>
      <c r="T9" s="1110"/>
      <c r="U9" s="1111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12" t="str">
        <f>IF(ISBLANK('MotorCusto (ORÇ)'!C10)," ",'MotorCusto (ORÇ)'!C10)</f>
        <v xml:space="preserve"> </v>
      </c>
      <c r="D10" s="1113"/>
      <c r="E10" s="1113"/>
      <c r="F10" s="1113"/>
      <c r="G10" s="1113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12" t="str">
        <f>IF(ISBLANK('MotorCusto (ORÇ)'!C11)," ",'MotorCusto (ORÇ)'!C11)</f>
        <v xml:space="preserve"> </v>
      </c>
      <c r="D11" s="1113"/>
      <c r="E11" s="1113"/>
      <c r="F11" s="1113"/>
      <c r="G11" s="1113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12" t="str">
        <f>IF(ISBLANK('MotorCusto (ORÇ)'!C12)," ",'MotorCusto (ORÇ)'!C12)</f>
        <v xml:space="preserve"> </v>
      </c>
      <c r="D12" s="1113"/>
      <c r="E12" s="1113"/>
      <c r="F12" s="1113"/>
      <c r="G12" s="1113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12" t="str">
        <f>IF(ISBLANK('MotorCusto (ORÇ)'!C13)," ",'MotorCusto (ORÇ)'!C13)</f>
        <v xml:space="preserve"> </v>
      </c>
      <c r="D13" s="1113"/>
      <c r="E13" s="1113"/>
      <c r="F13" s="1113"/>
      <c r="G13" s="1113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12" t="str">
        <f>IF(ISBLANK('MotorCusto (ORÇ)'!C14)," ",'MotorCusto (ORÇ)'!C14)</f>
        <v xml:space="preserve"> </v>
      </c>
      <c r="D14" s="1113"/>
      <c r="E14" s="1113"/>
      <c r="F14" s="1113"/>
      <c r="G14" s="1113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12" t="str">
        <f>IF(ISBLANK('MotorCusto (ORÇ)'!C15)," ",'MotorCusto (ORÇ)'!C15)</f>
        <v xml:space="preserve"> </v>
      </c>
      <c r="D15" s="1113"/>
      <c r="E15" s="1113"/>
      <c r="F15" s="1113"/>
      <c r="G15" s="1113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12" t="str">
        <f>IF(ISBLANK('MotorCusto (ORÇ)'!C16)," ",'MotorCusto (ORÇ)'!C16)</f>
        <v xml:space="preserve"> </v>
      </c>
      <c r="D16" s="1113"/>
      <c r="E16" s="1113"/>
      <c r="F16" s="1113"/>
      <c r="G16" s="1113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12" t="str">
        <f>IF(ISBLANK('MotorCusto (ORÇ)'!C17)," ",'MotorCusto (ORÇ)'!C17)</f>
        <v xml:space="preserve"> </v>
      </c>
      <c r="D17" s="1113"/>
      <c r="E17" s="1113"/>
      <c r="F17" s="1113"/>
      <c r="G17" s="1113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12" t="str">
        <f>IF(ISBLANK('MotorCusto (ORÇ)'!C18)," ",'MotorCusto (ORÇ)'!C18)</f>
        <v xml:space="preserve"> </v>
      </c>
      <c r="D18" s="1113"/>
      <c r="E18" s="1113"/>
      <c r="F18" s="1113"/>
      <c r="G18" s="1113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12" t="str">
        <f>IF(ISBLANK('MotorCusto (ORÇ)'!C19)," ",'MotorCusto (ORÇ)'!C19)</f>
        <v xml:space="preserve"> </v>
      </c>
      <c r="D19" s="1113"/>
      <c r="E19" s="1113"/>
      <c r="F19" s="1113"/>
      <c r="G19" s="1113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12" t="str">
        <f>IF(ISBLANK('MotorCusto (ORÇ)'!C20)," ",'MotorCusto (ORÇ)'!C20)</f>
        <v xml:space="preserve"> </v>
      </c>
      <c r="D20" s="1113"/>
      <c r="E20" s="1113"/>
      <c r="F20" s="1113"/>
      <c r="G20" s="1113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12" t="str">
        <f>IF(ISBLANK('MotorCusto (ORÇ)'!C21)," ",'MotorCusto (ORÇ)'!C21)</f>
        <v xml:space="preserve"> </v>
      </c>
      <c r="D21" s="1113"/>
      <c r="E21" s="1113"/>
      <c r="F21" s="1113"/>
      <c r="G21" s="1113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12" t="str">
        <f>IF(ISBLANK('MotorCusto (ORÇ)'!C22)," ",'MotorCusto (ORÇ)'!C22)</f>
        <v xml:space="preserve"> </v>
      </c>
      <c r="D22" s="1113"/>
      <c r="E22" s="1113"/>
      <c r="F22" s="1113"/>
      <c r="G22" s="1113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12" t="str">
        <f>IF(ISBLANK('MotorCusto (ORÇ)'!C23)," ",'MotorCusto (ORÇ)'!C23)</f>
        <v xml:space="preserve"> </v>
      </c>
      <c r="D23" s="1113"/>
      <c r="E23" s="1113"/>
      <c r="F23" s="1113"/>
      <c r="G23" s="1113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12" t="str">
        <f>IF(ISBLANK('MotorCusto (ORÇ)'!C24)," ",'MotorCusto (ORÇ)'!C24)</f>
        <v xml:space="preserve"> </v>
      </c>
      <c r="D24" s="1113"/>
      <c r="E24" s="1113"/>
      <c r="F24" s="1113"/>
      <c r="G24" s="1113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12" t="str">
        <f>IF(ISBLANK('MotorCusto (ORÇ)'!C25)," ",'MotorCusto (ORÇ)'!C25)</f>
        <v xml:space="preserve"> </v>
      </c>
      <c r="D25" s="1113"/>
      <c r="E25" s="1113"/>
      <c r="F25" s="1113"/>
      <c r="G25" s="1113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12" t="str">
        <f>IF(ISBLANK('MotorCusto (ORÇ)'!C26)," ",'MotorCusto (ORÇ)'!C26)</f>
        <v xml:space="preserve"> </v>
      </c>
      <c r="D26" s="1113"/>
      <c r="E26" s="1113"/>
      <c r="F26" s="1113"/>
      <c r="G26" s="1113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12" t="str">
        <f>IF(ISBLANK('MotorCusto (ORÇ)'!C27)," ",'MotorCusto (ORÇ)'!C27)</f>
        <v xml:space="preserve"> </v>
      </c>
      <c r="D27" s="1113"/>
      <c r="E27" s="1113"/>
      <c r="F27" s="1113"/>
      <c r="G27" s="1113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12" t="str">
        <f>IF(ISBLANK('MotorCusto (ORÇ)'!C28)," ",'MotorCusto (ORÇ)'!C28)</f>
        <v xml:space="preserve"> </v>
      </c>
      <c r="D28" s="1113"/>
      <c r="E28" s="1113"/>
      <c r="F28" s="1113"/>
      <c r="G28" s="1113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12" t="str">
        <f>IF(ISBLANK('MotorCusto (ORÇ)'!C29)," ",'MotorCusto (ORÇ)'!C29)</f>
        <v xml:space="preserve"> </v>
      </c>
      <c r="D29" s="1113"/>
      <c r="E29" s="1113"/>
      <c r="F29" s="1113"/>
      <c r="G29" s="1113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12" t="str">
        <f>IF(ISBLANK('MotorCusto (ORÇ)'!C30)," ",'MotorCusto (ORÇ)'!C30)</f>
        <v xml:space="preserve"> </v>
      </c>
      <c r="D30" s="1113"/>
      <c r="E30" s="1113"/>
      <c r="F30" s="1113"/>
      <c r="G30" s="1113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12" t="str">
        <f>IF(ISBLANK('MotorCusto (ORÇ)'!C31)," ",'MotorCusto (ORÇ)'!C31)</f>
        <v xml:space="preserve"> </v>
      </c>
      <c r="D31" s="1113"/>
      <c r="E31" s="1113"/>
      <c r="F31" s="1113"/>
      <c r="G31" s="1113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12"/>
      <c r="D32" s="1113"/>
      <c r="E32" s="1113"/>
      <c r="F32" s="1113"/>
      <c r="G32" s="1113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/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12" t="str">
        <f>IF(ISBLANK('MotorCusto (ORÇ)'!C33)," ",'MotorCusto (ORÇ)'!C33)</f>
        <v xml:space="preserve"> </v>
      </c>
      <c r="D33" s="1113"/>
      <c r="E33" s="1113"/>
      <c r="F33" s="1113"/>
      <c r="G33" s="1113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12" t="str">
        <f>IF(ISBLANK('MotorCusto (ORÇ)'!C34)," ",'MotorCusto (ORÇ)'!C34)</f>
        <v xml:space="preserve"> </v>
      </c>
      <c r="D34" s="1113"/>
      <c r="E34" s="1113"/>
      <c r="F34" s="1113"/>
      <c r="G34" s="1113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12" t="str">
        <f>IF(ISBLANK('MotorCusto (ORÇ)'!C35)," ",'MotorCusto (ORÇ)'!C35)</f>
        <v xml:space="preserve"> </v>
      </c>
      <c r="D35" s="1113"/>
      <c r="E35" s="1113"/>
      <c r="F35" s="1113"/>
      <c r="G35" s="1113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12" t="str">
        <f>IF(ISBLANK('MotorCusto (ORÇ)'!C36)," ",'MotorCusto (ORÇ)'!C36)</f>
        <v xml:space="preserve"> </v>
      </c>
      <c r="D36" s="1113"/>
      <c r="E36" s="1113"/>
      <c r="F36" s="1113"/>
      <c r="G36" s="1113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12" t="str">
        <f>IF(ISBLANK('MotorCusto (ORÇ)'!C37)," ",'MotorCusto (ORÇ)'!C37)</f>
        <v xml:space="preserve"> </v>
      </c>
      <c r="D37" s="1113"/>
      <c r="E37" s="1113"/>
      <c r="F37" s="1113"/>
      <c r="G37" s="1113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12" t="str">
        <f>IF(ISBLANK('MotorCusto (ORÇ)'!C38)," ",'MotorCusto (ORÇ)'!C38)</f>
        <v xml:space="preserve"> </v>
      </c>
      <c r="D38" s="1113"/>
      <c r="E38" s="1113"/>
      <c r="F38" s="1113"/>
      <c r="G38" s="1113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12" t="str">
        <f>IF(ISBLANK('MotorCusto (ORÇ)'!C39)," ",'MotorCusto (ORÇ)'!C39)</f>
        <v xml:space="preserve"> </v>
      </c>
      <c r="D39" s="1113"/>
      <c r="E39" s="1113"/>
      <c r="F39" s="1113"/>
      <c r="G39" s="1113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12" t="str">
        <f>IF(ISBLANK('MotorCusto (ORÇ)'!C40)," ",'MotorCusto (ORÇ)'!C40)</f>
        <v xml:space="preserve"> </v>
      </c>
      <c r="D40" s="1113"/>
      <c r="E40" s="1113"/>
      <c r="F40" s="1113"/>
      <c r="G40" s="1113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12" t="str">
        <f>IF(ISBLANK('MotorCusto (ORÇ)'!C41)," ",'MotorCusto (ORÇ)'!C41)</f>
        <v xml:space="preserve"> </v>
      </c>
      <c r="D41" s="1113"/>
      <c r="E41" s="1113"/>
      <c r="F41" s="1113"/>
      <c r="G41" s="1113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12" t="str">
        <f>IF(ISBLANK('MotorCusto (ORÇ)'!C42)," ",'MotorCusto (ORÇ)'!C42)</f>
        <v xml:space="preserve"> </v>
      </c>
      <c r="D42" s="1113"/>
      <c r="E42" s="1113"/>
      <c r="F42" s="1113"/>
      <c r="G42" s="1113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12" t="str">
        <f>IF(ISBLANK('MotorCusto (ORÇ)'!C43)," ",'MotorCusto (ORÇ)'!C43)</f>
        <v xml:space="preserve"> </v>
      </c>
      <c r="D43" s="1113"/>
      <c r="E43" s="1113"/>
      <c r="F43" s="1113"/>
      <c r="G43" s="1113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12" t="str">
        <f>IF(ISBLANK('MotorCusto (ORÇ)'!C44)," ",'MotorCusto (ORÇ)'!C44)</f>
        <v xml:space="preserve"> </v>
      </c>
      <c r="D44" s="1113"/>
      <c r="E44" s="1113"/>
      <c r="F44" s="1113"/>
      <c r="G44" s="1113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12" t="str">
        <f>IF(ISBLANK('MotorCusto (ORÇ)'!C45)," ",'MotorCusto (ORÇ)'!C45)</f>
        <v xml:space="preserve"> </v>
      </c>
      <c r="D45" s="1113"/>
      <c r="E45" s="1113"/>
      <c r="F45" s="1113"/>
      <c r="G45" s="1113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12" t="str">
        <f>IF(ISBLANK('MotorCusto (ORÇ)'!C46)," ",'MotorCusto (ORÇ)'!C46)</f>
        <v xml:space="preserve"> </v>
      </c>
      <c r="D46" s="1113"/>
      <c r="E46" s="1113"/>
      <c r="F46" s="1113"/>
      <c r="G46" s="1113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12" t="str">
        <f>IF(ISBLANK('MotorCusto (ORÇ)'!C47)," ",'MotorCusto (ORÇ)'!C47)</f>
        <v xml:space="preserve"> </v>
      </c>
      <c r="D47" s="1113"/>
      <c r="E47" s="1113"/>
      <c r="F47" s="1113"/>
      <c r="G47" s="1113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12" t="str">
        <f>IF(ISBLANK('MotorCusto (ORÇ)'!C48)," ",'MotorCusto (ORÇ)'!C48)</f>
        <v xml:space="preserve"> </v>
      </c>
      <c r="D48" s="1113"/>
      <c r="E48" s="1113"/>
      <c r="F48" s="1113"/>
      <c r="G48" s="1113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0" t="str">
        <f t="shared" si="3"/>
        <v xml:space="preserve"> </v>
      </c>
      <c r="R48" s="1110"/>
      <c r="S48" s="1110"/>
      <c r="T48" s="1110"/>
      <c r="U48" s="1111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12" t="str">
        <f>IF(ISBLANK('MotorCusto (ORÇ)'!C49)," ",'MotorCusto (ORÇ)'!C49)</f>
        <v xml:space="preserve"> </v>
      </c>
      <c r="D49" s="1113"/>
      <c r="E49" s="1113"/>
      <c r="F49" s="1113"/>
      <c r="G49" s="1113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0" t="str">
        <f t="shared" si="3"/>
        <v xml:space="preserve"> </v>
      </c>
      <c r="R49" s="1110"/>
      <c r="S49" s="1110"/>
      <c r="T49" s="1110"/>
      <c r="U49" s="1111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12" t="str">
        <f>IF(ISBLANK('MotorCusto (ORÇ)'!C50)," ",'MotorCusto (ORÇ)'!C50)</f>
        <v xml:space="preserve"> </v>
      </c>
      <c r="D50" s="1113"/>
      <c r="E50" s="1113"/>
      <c r="F50" s="1113"/>
      <c r="G50" s="1113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0" t="str">
        <f t="shared" si="3"/>
        <v xml:space="preserve"> </v>
      </c>
      <c r="R50" s="1110"/>
      <c r="S50" s="1110"/>
      <c r="T50" s="1110"/>
      <c r="U50" s="1111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12" t="str">
        <f>IF(ISBLANK('MotorCusto (ORÇ)'!C51)," ",'MotorCusto (ORÇ)'!C51)</f>
        <v xml:space="preserve"> </v>
      </c>
      <c r="D51" s="1113"/>
      <c r="E51" s="1113"/>
      <c r="F51" s="1113"/>
      <c r="G51" s="1113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0" t="str">
        <f t="shared" si="3"/>
        <v xml:space="preserve"> </v>
      </c>
      <c r="R51" s="1110"/>
      <c r="S51" s="1110"/>
      <c r="T51" s="1110"/>
      <c r="U51" s="1111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12" t="str">
        <f>IF(ISBLANK('MotorCusto (ORÇ)'!C52)," ",'MotorCusto (ORÇ)'!C52)</f>
        <v xml:space="preserve"> </v>
      </c>
      <c r="D52" s="1113"/>
      <c r="E52" s="1113"/>
      <c r="F52" s="1113"/>
      <c r="G52" s="1113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0" t="str">
        <f t="shared" si="3"/>
        <v xml:space="preserve"> </v>
      </c>
      <c r="R52" s="1110"/>
      <c r="S52" s="1110"/>
      <c r="T52" s="1110"/>
      <c r="U52" s="1111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12" t="str">
        <f>IF(ISBLANK('MotorCusto (ORÇ)'!C53)," ",'MotorCusto (ORÇ)'!C53)</f>
        <v xml:space="preserve"> </v>
      </c>
      <c r="D53" s="1113"/>
      <c r="E53" s="1113"/>
      <c r="F53" s="1113"/>
      <c r="G53" s="1113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0" t="str">
        <f t="shared" si="3"/>
        <v xml:space="preserve"> </v>
      </c>
      <c r="R53" s="1110"/>
      <c r="S53" s="1110"/>
      <c r="T53" s="1110"/>
      <c r="U53" s="1111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12" t="str">
        <f>IF(ISBLANK('MotorCusto (ORÇ)'!C54)," ",'MotorCusto (ORÇ)'!C54)</f>
        <v xml:space="preserve"> </v>
      </c>
      <c r="D54" s="1113"/>
      <c r="E54" s="1113"/>
      <c r="F54" s="1113"/>
      <c r="G54" s="1113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0" t="str">
        <f t="shared" si="3"/>
        <v xml:space="preserve"> </v>
      </c>
      <c r="R54" s="1110"/>
      <c r="S54" s="1110"/>
      <c r="T54" s="1110"/>
      <c r="U54" s="1111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12" t="str">
        <f>IF(ISBLANK('MotorCusto (ORÇ)'!C55)," ",'MotorCusto (ORÇ)'!C55)</f>
        <v xml:space="preserve"> </v>
      </c>
      <c r="D55" s="1113"/>
      <c r="E55" s="1113"/>
      <c r="F55" s="1113"/>
      <c r="G55" s="1113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0" t="str">
        <f t="shared" si="3"/>
        <v xml:space="preserve"> </v>
      </c>
      <c r="R55" s="1110"/>
      <c r="S55" s="1110"/>
      <c r="T55" s="1110"/>
      <c r="U55" s="1111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12" t="str">
        <f>IF(ISBLANK('MotorCusto (ORÇ)'!C56)," ",'MotorCusto (ORÇ)'!C56)</f>
        <v xml:space="preserve"> </v>
      </c>
      <c r="D56" s="1113"/>
      <c r="E56" s="1113"/>
      <c r="F56" s="1113"/>
      <c r="G56" s="1113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0" t="str">
        <f t="shared" si="3"/>
        <v xml:space="preserve"> </v>
      </c>
      <c r="R56" s="1110"/>
      <c r="S56" s="1110"/>
      <c r="T56" s="1110"/>
      <c r="U56" s="1111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12" t="str">
        <f>IF(ISBLANK('MotorCusto (ORÇ)'!C57)," ",'MotorCusto (ORÇ)'!C57)</f>
        <v xml:space="preserve"> </v>
      </c>
      <c r="D57" s="1113"/>
      <c r="E57" s="1113"/>
      <c r="F57" s="1113"/>
      <c r="G57" s="1113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0" t="str">
        <f t="shared" si="3"/>
        <v xml:space="preserve"> </v>
      </c>
      <c r="R57" s="1110"/>
      <c r="S57" s="1110"/>
      <c r="T57" s="1110"/>
      <c r="U57" s="1111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12" t="str">
        <f>IF(ISBLANK('MotorCusto (ORÇ)'!C58)," ",'MotorCusto (ORÇ)'!C58)</f>
        <v xml:space="preserve"> </v>
      </c>
      <c r="D58" s="1113"/>
      <c r="E58" s="1113"/>
      <c r="F58" s="1113"/>
      <c r="G58" s="1113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0" t="str">
        <f t="shared" si="3"/>
        <v xml:space="preserve"> </v>
      </c>
      <c r="R58" s="1110"/>
      <c r="S58" s="1110"/>
      <c r="T58" s="1110"/>
      <c r="U58" s="1111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12" t="str">
        <f>IF(ISBLANK('MotorCusto (ORÇ)'!C59)," ",'MotorCusto (ORÇ)'!C59)</f>
        <v xml:space="preserve"> </v>
      </c>
      <c r="D59" s="1113"/>
      <c r="E59" s="1113"/>
      <c r="F59" s="1113"/>
      <c r="G59" s="1113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0" t="str">
        <f t="shared" si="3"/>
        <v xml:space="preserve"> </v>
      </c>
      <c r="R59" s="1110"/>
      <c r="S59" s="1110"/>
      <c r="T59" s="1110"/>
      <c r="U59" s="1111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12" t="str">
        <f>IF(ISBLANK('MotorCusto (ORÇ)'!C60)," ",'MotorCusto (ORÇ)'!C60)</f>
        <v xml:space="preserve"> </v>
      </c>
      <c r="D60" s="1113"/>
      <c r="E60" s="1113"/>
      <c r="F60" s="1113"/>
      <c r="G60" s="1113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0" t="str">
        <f t="shared" si="3"/>
        <v xml:space="preserve"> </v>
      </c>
      <c r="R60" s="1110"/>
      <c r="S60" s="1110"/>
      <c r="T60" s="1110"/>
      <c r="U60" s="1111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12" t="str">
        <f>IF(ISBLANK('MotorCusto (ORÇ)'!C61)," ",'MotorCusto (ORÇ)'!C61)</f>
        <v xml:space="preserve"> </v>
      </c>
      <c r="D61" s="1113"/>
      <c r="E61" s="1113"/>
      <c r="F61" s="1113"/>
      <c r="G61" s="1113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0" t="str">
        <f t="shared" si="3"/>
        <v xml:space="preserve"> </v>
      </c>
      <c r="R61" s="1110"/>
      <c r="S61" s="1110"/>
      <c r="T61" s="1110"/>
      <c r="U61" s="1111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12" t="str">
        <f>IF(ISBLANK('MotorCusto (ORÇ)'!C62)," ",'MotorCusto (ORÇ)'!C62)</f>
        <v xml:space="preserve"> </v>
      </c>
      <c r="D62" s="1113"/>
      <c r="E62" s="1113"/>
      <c r="F62" s="1113"/>
      <c r="G62" s="1113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0" t="str">
        <f t="shared" si="3"/>
        <v xml:space="preserve"> </v>
      </c>
      <c r="R62" s="1110"/>
      <c r="S62" s="1110"/>
      <c r="T62" s="1110"/>
      <c r="U62" s="1111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12" t="str">
        <f>IF(ISBLANK('MotorCusto (ORÇ)'!C63)," ",'MotorCusto (ORÇ)'!C63)</f>
        <v xml:space="preserve"> </v>
      </c>
      <c r="D63" s="1113"/>
      <c r="E63" s="1113"/>
      <c r="F63" s="1113"/>
      <c r="G63" s="1113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0" t="str">
        <f t="shared" si="3"/>
        <v xml:space="preserve"> </v>
      </c>
      <c r="R63" s="1110"/>
      <c r="S63" s="1110"/>
      <c r="T63" s="1110"/>
      <c r="U63" s="1111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12" t="str">
        <f>IF(ISBLANK('MotorCusto (ORÇ)'!C64)," ",'MotorCusto (ORÇ)'!C64)</f>
        <v xml:space="preserve"> </v>
      </c>
      <c r="D64" s="1113"/>
      <c r="E64" s="1113"/>
      <c r="F64" s="1113"/>
      <c r="G64" s="1113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0" t="str">
        <f t="shared" si="3"/>
        <v xml:space="preserve"> </v>
      </c>
      <c r="R64" s="1110"/>
      <c r="S64" s="1110"/>
      <c r="T64" s="1110"/>
      <c r="U64" s="1111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12" t="str">
        <f>IF(ISBLANK('MotorCusto (ORÇ)'!C65)," ",'MotorCusto (ORÇ)'!C65)</f>
        <v xml:space="preserve"> </v>
      </c>
      <c r="D65" s="1113"/>
      <c r="E65" s="1113"/>
      <c r="F65" s="1113"/>
      <c r="G65" s="1113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0" t="str">
        <f t="shared" si="3"/>
        <v xml:space="preserve"> </v>
      </c>
      <c r="R65" s="1110"/>
      <c r="S65" s="1110"/>
      <c r="T65" s="1110"/>
      <c r="U65" s="1111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12" t="str">
        <f>IF(ISBLANK('MotorCusto (ORÇ)'!C66)," ",'MotorCusto (ORÇ)'!C66)</f>
        <v xml:space="preserve"> </v>
      </c>
      <c r="D66" s="1113"/>
      <c r="E66" s="1113"/>
      <c r="F66" s="1113"/>
      <c r="G66" s="1113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0" t="str">
        <f t="shared" si="3"/>
        <v xml:space="preserve"> </v>
      </c>
      <c r="R66" s="1110"/>
      <c r="S66" s="1110"/>
      <c r="T66" s="1110"/>
      <c r="U66" s="1111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12" t="str">
        <f>IF(ISBLANK('MotorCusto (ORÇ)'!C67)," ",'MotorCusto (ORÇ)'!C67)</f>
        <v xml:space="preserve"> </v>
      </c>
      <c r="D67" s="1113"/>
      <c r="E67" s="1113"/>
      <c r="F67" s="1113"/>
      <c r="G67" s="1113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0" t="str">
        <f t="shared" si="3"/>
        <v xml:space="preserve"> </v>
      </c>
      <c r="R67" s="1110"/>
      <c r="S67" s="1110"/>
      <c r="T67" s="1110"/>
      <c r="U67" s="1111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12" t="str">
        <f>IF(ISBLANK('MotorCusto (ORÇ)'!C68)," ",'MotorCusto (ORÇ)'!C68)</f>
        <v xml:space="preserve"> </v>
      </c>
      <c r="D68" s="1113"/>
      <c r="E68" s="1113"/>
      <c r="F68" s="1113"/>
      <c r="G68" s="1113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0" t="str">
        <f t="shared" si="3"/>
        <v xml:space="preserve"> </v>
      </c>
      <c r="R68" s="1110"/>
      <c r="S68" s="1110"/>
      <c r="T68" s="1110"/>
      <c r="U68" s="1111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12" t="str">
        <f>IF(ISBLANK('MotorCusto (ORÇ)'!C69)," ",'MotorCusto (ORÇ)'!C69)</f>
        <v xml:space="preserve"> </v>
      </c>
      <c r="D69" s="1113"/>
      <c r="E69" s="1113"/>
      <c r="F69" s="1113"/>
      <c r="G69" s="1113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0" t="str">
        <f t="shared" si="3"/>
        <v xml:space="preserve"> </v>
      </c>
      <c r="R69" s="1110"/>
      <c r="S69" s="1110"/>
      <c r="T69" s="1110"/>
      <c r="U69" s="1111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12" t="str">
        <f>IF(ISBLANK('MotorCusto (ORÇ)'!C70)," ",'MotorCusto (ORÇ)'!C70)</f>
        <v xml:space="preserve"> </v>
      </c>
      <c r="D70" s="1113"/>
      <c r="E70" s="1113"/>
      <c r="F70" s="1113"/>
      <c r="G70" s="1113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0" t="str">
        <f t="shared" si="3"/>
        <v xml:space="preserve"> </v>
      </c>
      <c r="R70" s="1110"/>
      <c r="S70" s="1110"/>
      <c r="T70" s="1110"/>
      <c r="U70" s="1111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12" t="str">
        <f>IF(ISBLANK('MotorCusto (ORÇ)'!C71)," ",'MotorCusto (ORÇ)'!C71)</f>
        <v xml:space="preserve"> </v>
      </c>
      <c r="D71" s="1113"/>
      <c r="E71" s="1113"/>
      <c r="F71" s="1113"/>
      <c r="G71" s="1113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0" t="str">
        <f t="shared" si="3"/>
        <v xml:space="preserve"> </v>
      </c>
      <c r="R71" s="1110"/>
      <c r="S71" s="1110"/>
      <c r="T71" s="1110"/>
      <c r="U71" s="1111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12" t="str">
        <f>IF(ISBLANK('MotorCusto (ORÇ)'!C72)," ",'MotorCusto (ORÇ)'!C72)</f>
        <v xml:space="preserve"> </v>
      </c>
      <c r="D72" s="1113"/>
      <c r="E72" s="1113"/>
      <c r="F72" s="1113"/>
      <c r="G72" s="1113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0" t="str">
        <f t="shared" si="3"/>
        <v xml:space="preserve"> </v>
      </c>
      <c r="R72" s="1110"/>
      <c r="S72" s="1110"/>
      <c r="T72" s="1110"/>
      <c r="U72" s="1111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12" t="str">
        <f>IF(ISBLANK('MotorCusto (ORÇ)'!C73)," ",'MotorCusto (ORÇ)'!C73)</f>
        <v xml:space="preserve"> </v>
      </c>
      <c r="D73" s="1113"/>
      <c r="E73" s="1113"/>
      <c r="F73" s="1113"/>
      <c r="G73" s="1113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0" t="str">
        <f t="shared" ref="Q73:Q107" si="9">IF(OR(C73=0,C73=""),"",C73)</f>
        <v xml:space="preserve"> </v>
      </c>
      <c r="R73" s="1110"/>
      <c r="S73" s="1110"/>
      <c r="T73" s="1110"/>
      <c r="U73" s="1111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12" t="str">
        <f>IF(ISBLANK('MotorCusto (ORÇ)'!C74)," ",'MotorCusto (ORÇ)'!C74)</f>
        <v xml:space="preserve"> </v>
      </c>
      <c r="D74" s="1113"/>
      <c r="E74" s="1113"/>
      <c r="F74" s="1113"/>
      <c r="G74" s="1113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0" t="str">
        <f t="shared" si="9"/>
        <v xml:space="preserve"> </v>
      </c>
      <c r="R74" s="1110"/>
      <c r="S74" s="1110"/>
      <c r="T74" s="1110"/>
      <c r="U74" s="1111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12" t="str">
        <f>IF(ISBLANK('MotorCusto (ORÇ)'!C75)," ",'MotorCusto (ORÇ)'!C75)</f>
        <v xml:space="preserve"> </v>
      </c>
      <c r="D75" s="1113"/>
      <c r="E75" s="1113"/>
      <c r="F75" s="1113"/>
      <c r="G75" s="1113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0" t="str">
        <f t="shared" si="9"/>
        <v xml:space="preserve"> </v>
      </c>
      <c r="R75" s="1110"/>
      <c r="S75" s="1110"/>
      <c r="T75" s="1110"/>
      <c r="U75" s="1111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12" t="str">
        <f>IF(ISBLANK('MotorCusto (ORÇ)'!C76)," ",'MotorCusto (ORÇ)'!C76)</f>
        <v xml:space="preserve"> </v>
      </c>
      <c r="D76" s="1113"/>
      <c r="E76" s="1113"/>
      <c r="F76" s="1113"/>
      <c r="G76" s="1113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0" t="str">
        <f t="shared" si="9"/>
        <v xml:space="preserve"> </v>
      </c>
      <c r="R76" s="1110"/>
      <c r="S76" s="1110"/>
      <c r="T76" s="1110"/>
      <c r="U76" s="1111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12" t="str">
        <f>IF(ISBLANK('MotorCusto (ORÇ)'!C77)," ",'MotorCusto (ORÇ)'!C77)</f>
        <v xml:space="preserve"> </v>
      </c>
      <c r="D77" s="1113"/>
      <c r="E77" s="1113"/>
      <c r="F77" s="1113"/>
      <c r="G77" s="1113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0" t="str">
        <f t="shared" si="9"/>
        <v xml:space="preserve"> </v>
      </c>
      <c r="R77" s="1110"/>
      <c r="S77" s="1110"/>
      <c r="T77" s="1110"/>
      <c r="U77" s="1111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12" t="str">
        <f>IF(ISBLANK('MotorCusto (ORÇ)'!C78)," ",'MotorCusto (ORÇ)'!C78)</f>
        <v xml:space="preserve"> </v>
      </c>
      <c r="D78" s="1113"/>
      <c r="E78" s="1113"/>
      <c r="F78" s="1113"/>
      <c r="G78" s="1113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0" t="str">
        <f t="shared" si="9"/>
        <v xml:space="preserve"> </v>
      </c>
      <c r="R78" s="1110"/>
      <c r="S78" s="1110"/>
      <c r="T78" s="1110"/>
      <c r="U78" s="1111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12" t="str">
        <f>IF(ISBLANK('MotorCusto (ORÇ)'!C79)," ",'MotorCusto (ORÇ)'!C79)</f>
        <v xml:space="preserve"> </v>
      </c>
      <c r="D79" s="1113"/>
      <c r="E79" s="1113"/>
      <c r="F79" s="1113"/>
      <c r="G79" s="1113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0" t="str">
        <f t="shared" si="9"/>
        <v xml:space="preserve"> </v>
      </c>
      <c r="R79" s="1110"/>
      <c r="S79" s="1110"/>
      <c r="T79" s="1110"/>
      <c r="U79" s="1111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12" t="str">
        <f>IF(ISBLANK('MotorCusto (ORÇ)'!C80)," ",'MotorCusto (ORÇ)'!C80)</f>
        <v xml:space="preserve"> </v>
      </c>
      <c r="D80" s="1113"/>
      <c r="E80" s="1113"/>
      <c r="F80" s="1113"/>
      <c r="G80" s="1113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0" t="str">
        <f t="shared" si="9"/>
        <v xml:space="preserve"> </v>
      </c>
      <c r="R80" s="1110"/>
      <c r="S80" s="1110"/>
      <c r="T80" s="1110"/>
      <c r="U80" s="1111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12" t="str">
        <f>IF(ISBLANK('MotorCusto (ORÇ)'!C81)," ",'MotorCusto (ORÇ)'!C81)</f>
        <v xml:space="preserve"> </v>
      </c>
      <c r="D81" s="1113"/>
      <c r="E81" s="1113"/>
      <c r="F81" s="1113"/>
      <c r="G81" s="1113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0" t="str">
        <f t="shared" si="9"/>
        <v xml:space="preserve"> </v>
      </c>
      <c r="R81" s="1110"/>
      <c r="S81" s="1110"/>
      <c r="T81" s="1110"/>
      <c r="U81" s="1111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12" t="str">
        <f>IF(ISBLANK('MotorCusto (ORÇ)'!C82)," ",'MotorCusto (ORÇ)'!C82)</f>
        <v xml:space="preserve"> </v>
      </c>
      <c r="D82" s="1113"/>
      <c r="E82" s="1113"/>
      <c r="F82" s="1113"/>
      <c r="G82" s="1113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0" t="str">
        <f t="shared" si="9"/>
        <v xml:space="preserve"> </v>
      </c>
      <c r="R82" s="1110"/>
      <c r="S82" s="1110"/>
      <c r="T82" s="1110"/>
      <c r="U82" s="1111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12" t="str">
        <f>IF(ISBLANK('MotorCusto (ORÇ)'!C83)," ",'MotorCusto (ORÇ)'!C83)</f>
        <v xml:space="preserve"> </v>
      </c>
      <c r="D83" s="1113"/>
      <c r="E83" s="1113"/>
      <c r="F83" s="1113"/>
      <c r="G83" s="1113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0" t="str">
        <f t="shared" si="9"/>
        <v xml:space="preserve"> </v>
      </c>
      <c r="R83" s="1110"/>
      <c r="S83" s="1110"/>
      <c r="T83" s="1110"/>
      <c r="U83" s="1111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12" t="str">
        <f>IF(ISBLANK('MotorCusto (ORÇ)'!C84)," ",'MotorCusto (ORÇ)'!C84)</f>
        <v xml:space="preserve"> </v>
      </c>
      <c r="D84" s="1113"/>
      <c r="E84" s="1113"/>
      <c r="F84" s="1113"/>
      <c r="G84" s="1113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0" t="str">
        <f t="shared" si="9"/>
        <v xml:space="preserve"> </v>
      </c>
      <c r="R84" s="1110"/>
      <c r="S84" s="1110"/>
      <c r="T84" s="1110"/>
      <c r="U84" s="1111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12" t="str">
        <f>IF(ISBLANK('MotorCusto (ORÇ)'!C85)," ",'MotorCusto (ORÇ)'!C85)</f>
        <v xml:space="preserve"> </v>
      </c>
      <c r="D85" s="1113"/>
      <c r="E85" s="1113"/>
      <c r="F85" s="1113"/>
      <c r="G85" s="1113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0" t="str">
        <f t="shared" si="9"/>
        <v xml:space="preserve"> </v>
      </c>
      <c r="R85" s="1110"/>
      <c r="S85" s="1110"/>
      <c r="T85" s="1110"/>
      <c r="U85" s="1111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12" t="str">
        <f>IF(ISBLANK('MotorCusto (ORÇ)'!C86)," ",'MotorCusto (ORÇ)'!C86)</f>
        <v xml:space="preserve"> </v>
      </c>
      <c r="D86" s="1113"/>
      <c r="E86" s="1113"/>
      <c r="F86" s="1113"/>
      <c r="G86" s="1113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0" t="str">
        <f t="shared" si="9"/>
        <v xml:space="preserve"> </v>
      </c>
      <c r="R86" s="1110"/>
      <c r="S86" s="1110"/>
      <c r="T86" s="1110"/>
      <c r="U86" s="1111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12" t="str">
        <f>IF(ISBLANK('MotorCusto (ORÇ)'!C87)," ",'MotorCusto (ORÇ)'!C87)</f>
        <v xml:space="preserve"> </v>
      </c>
      <c r="D87" s="1113"/>
      <c r="E87" s="1113"/>
      <c r="F87" s="1113"/>
      <c r="G87" s="1113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0" t="str">
        <f t="shared" si="9"/>
        <v xml:space="preserve"> </v>
      </c>
      <c r="R87" s="1110"/>
      <c r="S87" s="1110"/>
      <c r="T87" s="1110"/>
      <c r="U87" s="1111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12" t="str">
        <f>IF(ISBLANK('MotorCusto (ORÇ)'!C88)," ",'MotorCusto (ORÇ)'!C88)</f>
        <v xml:space="preserve"> </v>
      </c>
      <c r="D88" s="1113"/>
      <c r="E88" s="1113"/>
      <c r="F88" s="1113"/>
      <c r="G88" s="1113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0" t="str">
        <f t="shared" si="9"/>
        <v xml:space="preserve"> </v>
      </c>
      <c r="R88" s="1110"/>
      <c r="S88" s="1110"/>
      <c r="T88" s="1110"/>
      <c r="U88" s="1111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12" t="str">
        <f>IF(ISBLANK('MotorCusto (ORÇ)'!C89)," ",'MotorCusto (ORÇ)'!C89)</f>
        <v xml:space="preserve"> </v>
      </c>
      <c r="D89" s="1113"/>
      <c r="E89" s="1113"/>
      <c r="F89" s="1113"/>
      <c r="G89" s="1113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0" t="str">
        <f t="shared" si="9"/>
        <v xml:space="preserve"> </v>
      </c>
      <c r="R89" s="1110"/>
      <c r="S89" s="1110"/>
      <c r="T89" s="1110"/>
      <c r="U89" s="1111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12" t="str">
        <f>IF(ISBLANK('MotorCusto (ORÇ)'!C90)," ",'MotorCusto (ORÇ)'!C90)</f>
        <v xml:space="preserve"> </v>
      </c>
      <c r="D90" s="1113"/>
      <c r="E90" s="1113"/>
      <c r="F90" s="1113"/>
      <c r="G90" s="1113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0" t="str">
        <f t="shared" si="9"/>
        <v xml:space="preserve"> </v>
      </c>
      <c r="R90" s="1110"/>
      <c r="S90" s="1110"/>
      <c r="T90" s="1110"/>
      <c r="U90" s="1111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12" t="str">
        <f>IF(ISBLANK('MotorCusto (ORÇ)'!C91)," ",'MotorCusto (ORÇ)'!C91)</f>
        <v xml:space="preserve"> </v>
      </c>
      <c r="D91" s="1113"/>
      <c r="E91" s="1113"/>
      <c r="F91" s="1113"/>
      <c r="G91" s="1113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0" t="str">
        <f t="shared" si="9"/>
        <v xml:space="preserve"> </v>
      </c>
      <c r="R91" s="1110"/>
      <c r="S91" s="1110"/>
      <c r="T91" s="1110"/>
      <c r="U91" s="1111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12" t="str">
        <f>IF(ISBLANK('MotorCusto (ORÇ)'!C92)," ",'MotorCusto (ORÇ)'!C92)</f>
        <v xml:space="preserve"> </v>
      </c>
      <c r="D92" s="1113"/>
      <c r="E92" s="1113"/>
      <c r="F92" s="1113"/>
      <c r="G92" s="1113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0" t="str">
        <f t="shared" si="9"/>
        <v xml:space="preserve"> </v>
      </c>
      <c r="R92" s="1110"/>
      <c r="S92" s="1110"/>
      <c r="T92" s="1110"/>
      <c r="U92" s="1111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12" t="str">
        <f>IF(ISBLANK('MotorCusto (ORÇ)'!C93)," ",'MotorCusto (ORÇ)'!C93)</f>
        <v xml:space="preserve"> </v>
      </c>
      <c r="D93" s="1113"/>
      <c r="E93" s="1113"/>
      <c r="F93" s="1113"/>
      <c r="G93" s="1113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0" t="str">
        <f t="shared" si="9"/>
        <v xml:space="preserve"> </v>
      </c>
      <c r="R93" s="1110"/>
      <c r="S93" s="1110"/>
      <c r="T93" s="1110"/>
      <c r="U93" s="1111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12" t="str">
        <f>IF(ISBLANK('MotorCusto (ORÇ)'!C94)," ",'MotorCusto (ORÇ)'!C94)</f>
        <v xml:space="preserve"> </v>
      </c>
      <c r="D94" s="1113"/>
      <c r="E94" s="1113"/>
      <c r="F94" s="1113"/>
      <c r="G94" s="1113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0" t="str">
        <f t="shared" si="9"/>
        <v xml:space="preserve"> </v>
      </c>
      <c r="R94" s="1110"/>
      <c r="S94" s="1110"/>
      <c r="T94" s="1110"/>
      <c r="U94" s="1111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12" t="str">
        <f>IF(ISBLANK('MotorCusto (ORÇ)'!C95)," ",'MotorCusto (ORÇ)'!C95)</f>
        <v xml:space="preserve"> </v>
      </c>
      <c r="D95" s="1113"/>
      <c r="E95" s="1113"/>
      <c r="F95" s="1113"/>
      <c r="G95" s="1113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0" t="str">
        <f t="shared" si="9"/>
        <v xml:space="preserve"> </v>
      </c>
      <c r="R95" s="1110"/>
      <c r="S95" s="1110"/>
      <c r="T95" s="1110"/>
      <c r="U95" s="1111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12" t="str">
        <f>IF(ISBLANK('MotorCusto (ORÇ)'!C96)," ",'MotorCusto (ORÇ)'!C96)</f>
        <v xml:space="preserve"> </v>
      </c>
      <c r="D96" s="1113"/>
      <c r="E96" s="1113"/>
      <c r="F96" s="1113"/>
      <c r="G96" s="1113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0" t="str">
        <f t="shared" si="9"/>
        <v xml:space="preserve"> </v>
      </c>
      <c r="R96" s="1110"/>
      <c r="S96" s="1110"/>
      <c r="T96" s="1110"/>
      <c r="U96" s="1111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12" t="str">
        <f>IF(ISBLANK('MotorCusto (ORÇ)'!C97)," ",'MotorCusto (ORÇ)'!C97)</f>
        <v xml:space="preserve"> </v>
      </c>
      <c r="D97" s="1113"/>
      <c r="E97" s="1113"/>
      <c r="F97" s="1113"/>
      <c r="G97" s="1113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0" t="str">
        <f t="shared" si="9"/>
        <v xml:space="preserve"> </v>
      </c>
      <c r="R97" s="1110"/>
      <c r="S97" s="1110"/>
      <c r="T97" s="1110"/>
      <c r="U97" s="1111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12" t="str">
        <f>IF(ISBLANK('MotorCusto (ORÇ)'!C98)," ",'MotorCusto (ORÇ)'!C98)</f>
        <v xml:space="preserve"> </v>
      </c>
      <c r="D98" s="1113"/>
      <c r="E98" s="1113"/>
      <c r="F98" s="1113"/>
      <c r="G98" s="1113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0" t="str">
        <f t="shared" si="9"/>
        <v xml:space="preserve"> </v>
      </c>
      <c r="R98" s="1110"/>
      <c r="S98" s="1110"/>
      <c r="T98" s="1110"/>
      <c r="U98" s="1111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12" t="str">
        <f>IF(ISBLANK('MotorCusto (ORÇ)'!C99)," ",'MotorCusto (ORÇ)'!C99)</f>
        <v xml:space="preserve"> </v>
      </c>
      <c r="D99" s="1113"/>
      <c r="E99" s="1113"/>
      <c r="F99" s="1113"/>
      <c r="G99" s="1113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0" t="str">
        <f t="shared" si="9"/>
        <v xml:space="preserve"> </v>
      </c>
      <c r="R99" s="1110"/>
      <c r="S99" s="1110"/>
      <c r="T99" s="1110"/>
      <c r="U99" s="1111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12" t="str">
        <f>IF(ISBLANK('MotorCusto (ORÇ)'!C100)," ",'MotorCusto (ORÇ)'!C100)</f>
        <v xml:space="preserve"> </v>
      </c>
      <c r="D100" s="1113"/>
      <c r="E100" s="1113"/>
      <c r="F100" s="1113"/>
      <c r="G100" s="1113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0" t="str">
        <f t="shared" si="9"/>
        <v xml:space="preserve"> </v>
      </c>
      <c r="R100" s="1110"/>
      <c r="S100" s="1110"/>
      <c r="T100" s="1110"/>
      <c r="U100" s="1111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12" t="str">
        <f>IF(ISBLANK('MotorCusto (ORÇ)'!C101)," ",'MotorCusto (ORÇ)'!C101)</f>
        <v xml:space="preserve"> </v>
      </c>
      <c r="D101" s="1113"/>
      <c r="E101" s="1113"/>
      <c r="F101" s="1113"/>
      <c r="G101" s="1113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0" t="str">
        <f t="shared" si="9"/>
        <v xml:space="preserve"> </v>
      </c>
      <c r="R101" s="1110"/>
      <c r="S101" s="1110"/>
      <c r="T101" s="1110"/>
      <c r="U101" s="1111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12" t="str">
        <f>IF(ISBLANK('MotorCusto (ORÇ)'!C102)," ",'MotorCusto (ORÇ)'!C102)</f>
        <v xml:space="preserve"> </v>
      </c>
      <c r="D102" s="1113"/>
      <c r="E102" s="1113"/>
      <c r="F102" s="1113"/>
      <c r="G102" s="1113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0" t="str">
        <f t="shared" si="9"/>
        <v xml:space="preserve"> </v>
      </c>
      <c r="R102" s="1110"/>
      <c r="S102" s="1110"/>
      <c r="T102" s="1110"/>
      <c r="U102" s="1111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12" t="str">
        <f>IF(ISBLANK('MotorCusto (ORÇ)'!C103)," ",'MotorCusto (ORÇ)'!C103)</f>
        <v xml:space="preserve"> </v>
      </c>
      <c r="D103" s="1113"/>
      <c r="E103" s="1113"/>
      <c r="F103" s="1113"/>
      <c r="G103" s="1113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0" t="str">
        <f t="shared" si="9"/>
        <v xml:space="preserve"> </v>
      </c>
      <c r="R103" s="1110"/>
      <c r="S103" s="1110"/>
      <c r="T103" s="1110"/>
      <c r="U103" s="1111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12" t="str">
        <f>IF(ISBLANK('MotorCusto (ORÇ)'!C104)," ",'MotorCusto (ORÇ)'!C104)</f>
        <v xml:space="preserve"> </v>
      </c>
      <c r="D104" s="1113"/>
      <c r="E104" s="1113"/>
      <c r="F104" s="1113"/>
      <c r="G104" s="1113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0" t="str">
        <f t="shared" si="9"/>
        <v xml:space="preserve"> </v>
      </c>
      <c r="R104" s="1110"/>
      <c r="S104" s="1110"/>
      <c r="T104" s="1110"/>
      <c r="U104" s="1111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12" t="str">
        <f>IF(ISBLANK('MotorCusto (ORÇ)'!C105)," ",'MotorCusto (ORÇ)'!C105)</f>
        <v xml:space="preserve"> </v>
      </c>
      <c r="D105" s="1113"/>
      <c r="E105" s="1113"/>
      <c r="F105" s="1113"/>
      <c r="G105" s="1113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0" t="str">
        <f t="shared" si="9"/>
        <v xml:space="preserve"> </v>
      </c>
      <c r="R105" s="1110"/>
      <c r="S105" s="1110"/>
      <c r="T105" s="1110"/>
      <c r="U105" s="1111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12" t="str">
        <f>IF(ISBLANK('MotorCusto (ORÇ)'!C106)," ",'MotorCusto (ORÇ)'!C106)</f>
        <v xml:space="preserve"> </v>
      </c>
      <c r="D106" s="1113"/>
      <c r="E106" s="1113"/>
      <c r="F106" s="1113"/>
      <c r="G106" s="1113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0" t="str">
        <f t="shared" si="9"/>
        <v xml:space="preserve"> </v>
      </c>
      <c r="R106" s="1110"/>
      <c r="S106" s="1110"/>
      <c r="T106" s="1110"/>
      <c r="U106" s="1111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12" t="str">
        <f>IF(ISBLANK('MotorCusto (ORÇ)'!C107)," ",'MotorCusto (ORÇ)'!C107)</f>
        <v xml:space="preserve"> </v>
      </c>
      <c r="D107" s="1113"/>
      <c r="E107" s="1113"/>
      <c r="F107" s="1113"/>
      <c r="G107" s="1113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0" t="str">
        <f t="shared" si="9"/>
        <v xml:space="preserve"> </v>
      </c>
      <c r="R107" s="1110"/>
      <c r="S107" s="1110"/>
      <c r="T107" s="1110"/>
      <c r="U107" s="1111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12" t="str">
        <f>IF(ISBLANK('MotorCusto (ORÇ)'!C108)," ",'MotorCusto (ORÇ)'!C108)</f>
        <v>Acessórios</v>
      </c>
      <c r="D108" s="1113"/>
      <c r="E108" s="1113"/>
      <c r="F108" s="1113"/>
      <c r="G108" s="1113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0" t="str">
        <f>IF(OR(C108=0,C108=""),"",C108)</f>
        <v>Acessórios</v>
      </c>
      <c r="R108" s="1110"/>
      <c r="S108" s="1110"/>
      <c r="T108" s="1110"/>
      <c r="U108" s="1111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20" t="s">
        <v>817</v>
      </c>
      <c r="D109" s="1120"/>
      <c r="E109" s="1120"/>
      <c r="F109" s="1120"/>
      <c r="G109" s="1120"/>
      <c r="H109" s="1120"/>
      <c r="I109" s="1120"/>
      <c r="J109" s="1121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2" t="s">
        <v>823</v>
      </c>
      <c r="Q109" s="1123"/>
      <c r="R109" s="1123"/>
      <c r="S109" s="1123"/>
      <c r="T109" s="1123"/>
      <c r="U109" s="1123"/>
      <c r="V109" s="1124"/>
      <c r="W109" s="171" t="s">
        <v>825</v>
      </c>
      <c r="X109" s="172">
        <f>SUM(X8:X108)</f>
        <v>0</v>
      </c>
    </row>
    <row r="110" spans="2:25" ht="18" x14ac:dyDescent="0.25">
      <c r="B110" s="1098" t="s">
        <v>291</v>
      </c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  <c r="N110" s="1100"/>
      <c r="P110" s="1122" t="s">
        <v>824</v>
      </c>
      <c r="Q110" s="1123"/>
      <c r="R110" s="1123"/>
      <c r="S110" s="1123"/>
      <c r="T110" s="1123"/>
      <c r="U110" s="1123"/>
      <c r="V110" s="1124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093" t="s">
        <v>797</v>
      </c>
      <c r="C111" s="1094"/>
      <c r="D111" s="1094"/>
      <c r="E111" s="1094"/>
      <c r="F111" s="1094"/>
      <c r="G111" s="1094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4" t="s">
        <v>292</v>
      </c>
      <c r="D112" s="1114"/>
      <c r="E112" s="1114"/>
      <c r="F112" s="1114"/>
      <c r="G112" s="1114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16" t="s">
        <v>708</v>
      </c>
      <c r="U112" s="1117"/>
      <c r="V112" s="332">
        <f>IFERROR(SUM(Y8:Y108)/X109,0)</f>
        <v>0</v>
      </c>
    </row>
    <row r="113" spans="2:18" ht="15" customHeight="1" x14ac:dyDescent="0.35">
      <c r="B113" s="173"/>
      <c r="C113" s="1114" t="s">
        <v>176</v>
      </c>
      <c r="D113" s="1114"/>
      <c r="E113" s="1114"/>
      <c r="F113" s="1114"/>
      <c r="G113" s="1114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06" t="s">
        <v>293</v>
      </c>
      <c r="D114" s="1106"/>
      <c r="E114" s="1106"/>
      <c r="F114" s="1106"/>
      <c r="G114" s="1107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12" t="str">
        <f>IF(ISBLANK('MotorCusto (ORÇ)'!C120)," ",'MotorCusto (ORÇ)'!C120)</f>
        <v xml:space="preserve"> </v>
      </c>
      <c r="D115" s="1113"/>
      <c r="E115" s="1113"/>
      <c r="F115" s="1113"/>
      <c r="G115" s="1113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12" t="str">
        <f>IF(ISBLANK('MotorCusto (ORÇ)'!C121)," ",'MotorCusto (ORÇ)'!C121)</f>
        <v xml:space="preserve"> </v>
      </c>
      <c r="D116" s="1113"/>
      <c r="E116" s="1113"/>
      <c r="F116" s="1113"/>
      <c r="G116" s="1113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12" t="str">
        <f>IF(ISBLANK('MotorCusto (ORÇ)'!C122)," ",'MotorCusto (ORÇ)'!C122)</f>
        <v xml:space="preserve"> </v>
      </c>
      <c r="D117" s="1113"/>
      <c r="E117" s="1113"/>
      <c r="F117" s="1113"/>
      <c r="G117" s="1113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12" t="str">
        <f>IF(ISBLANK('MotorCusto (ORÇ)'!C123)," ",'MotorCusto (ORÇ)'!C123)</f>
        <v xml:space="preserve"> </v>
      </c>
      <c r="D118" s="1113"/>
      <c r="E118" s="1113"/>
      <c r="F118" s="1113"/>
      <c r="G118" s="1113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2" t="str">
        <f>IF(ISBLANK('MotorCusto (ORÇ)'!C124)," ",'MotorCusto (ORÇ)'!C124)</f>
        <v xml:space="preserve"> </v>
      </c>
      <c r="D119" s="1113"/>
      <c r="E119" s="1113"/>
      <c r="F119" s="1113"/>
      <c r="G119" s="1113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18" t="s">
        <v>724</v>
      </c>
      <c r="D120" s="1118"/>
      <c r="E120" s="1118"/>
      <c r="F120" s="1118"/>
      <c r="G120" s="1118"/>
      <c r="H120" s="1118"/>
      <c r="I120" s="1118"/>
      <c r="J120" s="1119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20" t="s">
        <v>725</v>
      </c>
      <c r="D121" s="1120"/>
      <c r="E121" s="1120"/>
      <c r="F121" s="1120"/>
      <c r="G121" s="1120"/>
      <c r="H121" s="1120"/>
      <c r="I121" s="1120"/>
      <c r="J121" s="1121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098" t="s">
        <v>299</v>
      </c>
      <c r="C122" s="1099"/>
      <c r="D122" s="1099"/>
      <c r="E122" s="1099"/>
      <c r="F122" s="1099"/>
      <c r="G122" s="1099"/>
      <c r="H122" s="1099"/>
      <c r="I122" s="1099"/>
      <c r="J122" s="1099"/>
      <c r="K122" s="1099"/>
      <c r="L122" s="1099"/>
      <c r="M122" s="1099"/>
      <c r="N122" s="1100"/>
    </row>
    <row r="123" spans="2:18" ht="15" customHeight="1" x14ac:dyDescent="0.25">
      <c r="B123" s="1093" t="s">
        <v>797</v>
      </c>
      <c r="C123" s="1094"/>
      <c r="D123" s="1094"/>
      <c r="E123" s="1094"/>
      <c r="F123" s="1094"/>
      <c r="G123" s="1094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14" t="s">
        <v>9</v>
      </c>
      <c r="D124" s="1114"/>
      <c r="E124" s="1114"/>
      <c r="F124" s="1114"/>
      <c r="G124" s="1114"/>
      <c r="H124" s="1114"/>
      <c r="I124" s="1114"/>
      <c r="J124" s="1115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094" t="s">
        <v>178</v>
      </c>
      <c r="D125" s="1094"/>
      <c r="E125" s="1094"/>
      <c r="F125" s="1094"/>
      <c r="G125" s="1094"/>
      <c r="H125" s="1095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14" t="str">
        <f>IF(ISBLANK('MotorCusto (ORÇ)'!C136)," ",'MotorCusto (ORÇ)'!C136)</f>
        <v xml:space="preserve"> </v>
      </c>
      <c r="D126" s="1114"/>
      <c r="E126" s="1114"/>
      <c r="F126" s="1114"/>
      <c r="G126" s="1114"/>
      <c r="H126" s="1115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4" t="str">
        <f>IF(ISBLANK('MotorCusto (ORÇ)'!C137)," ",'MotorCusto (ORÇ)'!C137)</f>
        <v xml:space="preserve"> </v>
      </c>
      <c r="D127" s="1114"/>
      <c r="E127" s="1114"/>
      <c r="F127" s="1114"/>
      <c r="G127" s="1114"/>
      <c r="H127" s="1115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14" t="str">
        <f>IF(ISBLANK('MotorCusto (ORÇ)'!C138)," ",'MotorCusto (ORÇ)'!C138)</f>
        <v xml:space="preserve"> </v>
      </c>
      <c r="D128" s="1114"/>
      <c r="E128" s="1114"/>
      <c r="F128" s="1114"/>
      <c r="G128" s="1114"/>
      <c r="H128" s="1115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18" t="s">
        <v>818</v>
      </c>
      <c r="D129" s="1118"/>
      <c r="E129" s="1118"/>
      <c r="F129" s="1118"/>
      <c r="G129" s="1118"/>
      <c r="H129" s="1118"/>
      <c r="I129" s="1118"/>
      <c r="J129" s="1119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20" t="s">
        <v>726</v>
      </c>
      <c r="D130" s="1120"/>
      <c r="E130" s="1120"/>
      <c r="F130" s="1120"/>
      <c r="G130" s="1120"/>
      <c r="H130" s="1120"/>
      <c r="I130" s="1120"/>
      <c r="J130" s="1121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5" t="s">
        <v>727</v>
      </c>
      <c r="D131" s="1125"/>
      <c r="E131" s="1125"/>
      <c r="F131" s="1125"/>
      <c r="G131" s="1125"/>
      <c r="H131" s="1125"/>
      <c r="I131" s="1125"/>
      <c r="J131" s="1126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0" t="s">
        <v>706</v>
      </c>
      <c r="C132" s="1091"/>
      <c r="D132" s="1091"/>
      <c r="E132" s="1091"/>
      <c r="F132" s="1091"/>
      <c r="G132" s="1091"/>
      <c r="H132" s="1091"/>
      <c r="I132" s="1091"/>
      <c r="J132" s="1091"/>
      <c r="K132" s="1091"/>
      <c r="L132" s="1091"/>
      <c r="M132" s="1091"/>
      <c r="N132" s="1092"/>
    </row>
    <row r="133" spans="2:16" x14ac:dyDescent="0.25">
      <c r="B133" s="1093" t="s">
        <v>797</v>
      </c>
      <c r="C133" s="1094"/>
      <c r="D133" s="1094"/>
      <c r="E133" s="1094"/>
      <c r="F133" s="1094"/>
      <c r="G133" s="1094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4" t="s">
        <v>303</v>
      </c>
      <c r="D134" s="1114"/>
      <c r="E134" s="1114"/>
      <c r="F134" s="1114"/>
      <c r="G134" s="1114"/>
      <c r="H134" s="1114"/>
      <c r="I134" s="1114"/>
      <c r="J134" s="1115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4" t="s">
        <v>12</v>
      </c>
      <c r="D135" s="1114"/>
      <c r="E135" s="1114"/>
      <c r="F135" s="1114"/>
      <c r="G135" s="1114"/>
      <c r="H135" s="1114"/>
      <c r="I135" s="1114"/>
      <c r="J135" s="1115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4" t="s">
        <v>175</v>
      </c>
      <c r="D136" s="1114"/>
      <c r="E136" s="1114"/>
      <c r="F136" s="1114"/>
      <c r="G136" s="1114"/>
      <c r="H136" s="1114"/>
      <c r="I136" s="1114"/>
      <c r="J136" s="1115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14" t="s">
        <v>304</v>
      </c>
      <c r="D137" s="1114"/>
      <c r="E137" s="1114"/>
      <c r="F137" s="1114"/>
      <c r="G137" s="1114"/>
      <c r="H137" s="1114"/>
      <c r="I137" s="1114"/>
      <c r="J137" s="1115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14" t="s">
        <v>305</v>
      </c>
      <c r="D138" s="1114"/>
      <c r="E138" s="1114"/>
      <c r="F138" s="1114"/>
      <c r="G138" s="1114"/>
      <c r="H138" s="1114"/>
      <c r="I138" s="1114"/>
      <c r="J138" s="1115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14" t="s">
        <v>306</v>
      </c>
      <c r="D139" s="1114"/>
      <c r="E139" s="1114"/>
      <c r="F139" s="1114"/>
      <c r="G139" s="1114"/>
      <c r="H139" s="1114"/>
      <c r="I139" s="1114"/>
      <c r="J139" s="1115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093" t="s">
        <v>15</v>
      </c>
      <c r="C140" s="1094"/>
      <c r="D140" s="1094"/>
      <c r="E140" s="1094"/>
      <c r="F140" s="1094"/>
      <c r="G140" s="1094"/>
      <c r="H140" s="1095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4" t="str">
        <f>IF(ISBLANK('MotorCusto (ORÇ)'!C150)," ",'MotorCusto (ORÇ)'!C150)</f>
        <v xml:space="preserve"> </v>
      </c>
      <c r="D141" s="1114"/>
      <c r="E141" s="1114"/>
      <c r="F141" s="1114"/>
      <c r="G141" s="1114"/>
      <c r="H141" s="1115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14" t="str">
        <f>IF(ISBLANK('MotorCusto (ORÇ)'!C151)," ",'MotorCusto (ORÇ)'!C151)</f>
        <v xml:space="preserve"> </v>
      </c>
      <c r="D142" s="1114"/>
      <c r="E142" s="1114"/>
      <c r="F142" s="1114"/>
      <c r="G142" s="1114"/>
      <c r="H142" s="1115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14" t="str">
        <f>IF(ISBLANK('MotorCusto (ORÇ)'!C152)," ",'MotorCusto (ORÇ)'!C152)</f>
        <v xml:space="preserve"> </v>
      </c>
      <c r="D143" s="1114"/>
      <c r="E143" s="1114"/>
      <c r="F143" s="1114"/>
      <c r="G143" s="1114"/>
      <c r="H143" s="1115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18" t="s">
        <v>821</v>
      </c>
      <c r="D144" s="1118"/>
      <c r="E144" s="1118"/>
      <c r="F144" s="1118"/>
      <c r="G144" s="1118"/>
      <c r="H144" s="1118"/>
      <c r="I144" s="1118"/>
      <c r="J144" s="1119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25" t="s">
        <v>728</v>
      </c>
      <c r="D145" s="1125"/>
      <c r="E145" s="1125"/>
      <c r="F145" s="1125"/>
      <c r="G145" s="1125"/>
      <c r="H145" s="1125"/>
      <c r="I145" s="1125"/>
      <c r="J145" s="1126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27" t="s">
        <v>822</v>
      </c>
      <c r="D146" s="1027"/>
      <c r="E146" s="1027"/>
      <c r="F146" s="1027"/>
      <c r="G146" s="1027"/>
      <c r="H146" s="1027"/>
      <c r="I146" s="1027"/>
      <c r="J146" s="1028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sheet="1" objects="1" scenarios="1"/>
  <mergeCells count="253"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58:U58"/>
    <mergeCell ref="Q59:U59"/>
    <mergeCell ref="Q60:U60"/>
    <mergeCell ref="Q61:U61"/>
    <mergeCell ref="Q62:U62"/>
    <mergeCell ref="Q84:U84"/>
    <mergeCell ref="Q77:U77"/>
    <mergeCell ref="Q63:U63"/>
    <mergeCell ref="Q64:U64"/>
    <mergeCell ref="Q65:U65"/>
    <mergeCell ref="Q52:U52"/>
    <mergeCell ref="Q53:U53"/>
    <mergeCell ref="Q54:U54"/>
    <mergeCell ref="Q55:U55"/>
    <mergeCell ref="Q56:U56"/>
    <mergeCell ref="Q57:U57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:G8"/>
    <mergeCell ref="Q8:U8"/>
    <mergeCell ref="P2:X2"/>
    <mergeCell ref="L3:N3"/>
    <mergeCell ref="P3:X4"/>
    <mergeCell ref="B6:N6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49:G49"/>
    <mergeCell ref="C39:G39"/>
    <mergeCell ref="Q39:U39"/>
    <mergeCell ref="C40:G40"/>
    <mergeCell ref="Q40:U40"/>
    <mergeCell ref="C41:G41"/>
    <mergeCell ref="Q41:U41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54:G54"/>
    <mergeCell ref="C55:G55"/>
    <mergeCell ref="C56:G56"/>
    <mergeCell ref="C57:G57"/>
    <mergeCell ref="C58:G58"/>
    <mergeCell ref="C59:G59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10:N110"/>
    <mergeCell ref="P110:V110"/>
    <mergeCell ref="B111:G111"/>
    <mergeCell ref="C112:G112"/>
    <mergeCell ref="T112:U112"/>
    <mergeCell ref="C113:G113"/>
    <mergeCell ref="C107:G107"/>
    <mergeCell ref="Q107:U107"/>
    <mergeCell ref="C108:G108"/>
    <mergeCell ref="Q108:U108"/>
    <mergeCell ref="C109:J109"/>
    <mergeCell ref="P109:V109"/>
    <mergeCell ref="C121:J121"/>
    <mergeCell ref="B122:N122"/>
    <mergeCell ref="B123:G123"/>
    <mergeCell ref="C124:J124"/>
    <mergeCell ref="C114:G114"/>
    <mergeCell ref="C115:G11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B140:H140"/>
    <mergeCell ref="C141:H141"/>
    <mergeCell ref="C142:H142"/>
    <mergeCell ref="C143:H143"/>
    <mergeCell ref="C131:J131"/>
    <mergeCell ref="C134:J134"/>
    <mergeCell ref="C135:J135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DD6F-566F-4E67-A809-F54405F8C7FA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4" t="s">
        <v>789</v>
      </c>
      <c r="C2" s="1134"/>
      <c r="D2" s="1134"/>
      <c r="E2" s="1134"/>
      <c r="F2" s="1134"/>
      <c r="G2" s="1134"/>
    </row>
    <row r="3" spans="2:57" x14ac:dyDescent="0.2">
      <c r="B3" s="1090" t="s">
        <v>681</v>
      </c>
      <c r="C3" s="1091"/>
      <c r="D3" s="1091"/>
      <c r="E3" s="1091"/>
      <c r="F3" s="1091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27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29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27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28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29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27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8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28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28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29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27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29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27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28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28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29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27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28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28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29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33" t="s">
        <v>866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15:B19"/>
    <mergeCell ref="B4:F4"/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EE82D-358B-4BE0-A426-675975970F13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3" t="s">
        <v>961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s="379" customFormat="1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49" t="s">
        <v>692</v>
      </c>
      <c r="C5" s="1150"/>
      <c r="D5" s="1150"/>
      <c r="E5" s="1150"/>
      <c r="F5" s="1150"/>
      <c r="G5" s="1150"/>
      <c r="H5" s="1150"/>
      <c r="I5" s="1150"/>
      <c r="J5" s="1150"/>
      <c r="K5" s="667"/>
      <c r="L5" s="667"/>
      <c r="M5" s="668"/>
      <c r="N5" s="667"/>
      <c r="O5" s="667"/>
      <c r="P5" s="668"/>
    </row>
    <row r="6" spans="2:16" x14ac:dyDescent="0.25">
      <c r="B6" s="1144" t="s">
        <v>282</v>
      </c>
      <c r="C6" s="1145"/>
      <c r="D6" s="1145"/>
      <c r="E6" s="1145"/>
      <c r="F6" s="1145"/>
      <c r="G6" s="1145"/>
      <c r="H6" s="1145"/>
      <c r="I6" s="1145"/>
      <c r="J6" s="1146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1" t="s">
        <v>283</v>
      </c>
      <c r="C7" s="1151"/>
      <c r="D7" s="1151"/>
      <c r="E7" s="1152"/>
      <c r="F7" s="1152"/>
      <c r="G7" s="1152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01"/>
      <c r="D8" s="1102"/>
      <c r="E8" s="1102"/>
      <c r="F8" s="1102"/>
      <c r="G8" s="1102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1"/>
      <c r="D9" s="1102"/>
      <c r="E9" s="1102"/>
      <c r="F9" s="1102"/>
      <c r="G9" s="1102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1"/>
      <c r="D10" s="1102"/>
      <c r="E10" s="1102"/>
      <c r="F10" s="1102"/>
      <c r="G10" s="1102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1"/>
      <c r="D11" s="1102"/>
      <c r="E11" s="1102"/>
      <c r="F11" s="1102"/>
      <c r="G11" s="1102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1"/>
      <c r="D12" s="1102"/>
      <c r="E12" s="1102"/>
      <c r="F12" s="1102"/>
      <c r="G12" s="1102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1"/>
      <c r="D13" s="1102"/>
      <c r="E13" s="1102"/>
      <c r="F13" s="1102"/>
      <c r="G13" s="1102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1"/>
      <c r="D14" s="1102"/>
      <c r="E14" s="1102"/>
      <c r="F14" s="1102"/>
      <c r="G14" s="1102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1"/>
      <c r="D15" s="1102"/>
      <c r="E15" s="1102"/>
      <c r="F15" s="1102"/>
      <c r="G15" s="1102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1"/>
      <c r="D16" s="1102"/>
      <c r="E16" s="1102"/>
      <c r="F16" s="1102"/>
      <c r="G16" s="1102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1"/>
      <c r="D17" s="1102"/>
      <c r="E17" s="1102"/>
      <c r="F17" s="1102"/>
      <c r="G17" s="1102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1"/>
      <c r="D18" s="1102"/>
      <c r="E18" s="1102"/>
      <c r="F18" s="1102"/>
      <c r="G18" s="1102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1"/>
      <c r="D19" s="1102"/>
      <c r="E19" s="1102"/>
      <c r="F19" s="1102"/>
      <c r="G19" s="1102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1"/>
      <c r="D20" s="1102"/>
      <c r="E20" s="1102"/>
      <c r="F20" s="1102"/>
      <c r="G20" s="1102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1"/>
      <c r="D21" s="1102"/>
      <c r="E21" s="1102"/>
      <c r="F21" s="1102"/>
      <c r="G21" s="1102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1"/>
      <c r="D22" s="1102"/>
      <c r="E22" s="1102"/>
      <c r="F22" s="1102"/>
      <c r="G22" s="1102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1"/>
      <c r="D23" s="1102"/>
      <c r="E23" s="1102"/>
      <c r="F23" s="1102"/>
      <c r="G23" s="1102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1"/>
      <c r="D24" s="1102"/>
      <c r="E24" s="1102"/>
      <c r="F24" s="1102"/>
      <c r="G24" s="1102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1"/>
      <c r="D25" s="1102"/>
      <c r="E25" s="1102"/>
      <c r="F25" s="1102"/>
      <c r="G25" s="1102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1"/>
      <c r="D26" s="1102"/>
      <c r="E26" s="1102"/>
      <c r="F26" s="1102"/>
      <c r="G26" s="1102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1"/>
      <c r="D27" s="1102"/>
      <c r="E27" s="1102"/>
      <c r="F27" s="1102"/>
      <c r="G27" s="1102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1"/>
      <c r="D28" s="1102"/>
      <c r="E28" s="1102"/>
      <c r="F28" s="1102"/>
      <c r="G28" s="1102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1"/>
      <c r="D29" s="1102"/>
      <c r="E29" s="1102"/>
      <c r="F29" s="1102"/>
      <c r="G29" s="1102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1"/>
      <c r="D30" s="1102"/>
      <c r="E30" s="1102"/>
      <c r="F30" s="1102"/>
      <c r="G30" s="1102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1"/>
      <c r="D31" s="1102"/>
      <c r="E31" s="1102"/>
      <c r="F31" s="1102"/>
      <c r="G31" s="1102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1"/>
      <c r="D32" s="1102"/>
      <c r="E32" s="1102"/>
      <c r="F32" s="1102"/>
      <c r="G32" s="1102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1"/>
      <c r="D33" s="1102"/>
      <c r="E33" s="1102"/>
      <c r="F33" s="1102"/>
      <c r="G33" s="1102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1"/>
      <c r="D34" s="1102"/>
      <c r="E34" s="1102"/>
      <c r="F34" s="1102"/>
      <c r="G34" s="1102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1"/>
      <c r="D35" s="1102"/>
      <c r="E35" s="1102"/>
      <c r="F35" s="1102"/>
      <c r="G35" s="1102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1"/>
      <c r="D36" s="1102"/>
      <c r="E36" s="1102"/>
      <c r="F36" s="1102"/>
      <c r="G36" s="1102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1"/>
      <c r="D37" s="1102"/>
      <c r="E37" s="1102"/>
      <c r="F37" s="1102"/>
      <c r="G37" s="1102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1"/>
      <c r="D38" s="1102"/>
      <c r="E38" s="1102"/>
      <c r="F38" s="1102"/>
      <c r="G38" s="1102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1"/>
      <c r="D39" s="1102"/>
      <c r="E39" s="1102"/>
      <c r="F39" s="1102"/>
      <c r="G39" s="1102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1"/>
      <c r="D40" s="1102"/>
      <c r="E40" s="1102"/>
      <c r="F40" s="1102"/>
      <c r="G40" s="1102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1"/>
      <c r="D41" s="1102"/>
      <c r="E41" s="1102"/>
      <c r="F41" s="1102"/>
      <c r="G41" s="1102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1"/>
      <c r="D42" s="1102"/>
      <c r="E42" s="1102"/>
      <c r="F42" s="1102"/>
      <c r="G42" s="1102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1"/>
      <c r="D43" s="1102"/>
      <c r="E43" s="1102"/>
      <c r="F43" s="1102"/>
      <c r="G43" s="1102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1"/>
      <c r="D44" s="1102"/>
      <c r="E44" s="1102"/>
      <c r="F44" s="1102"/>
      <c r="G44" s="1102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1"/>
      <c r="D45" s="1102"/>
      <c r="E45" s="1102"/>
      <c r="F45" s="1102"/>
      <c r="G45" s="1102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1"/>
      <c r="D46" s="1102"/>
      <c r="E46" s="1102"/>
      <c r="F46" s="1102"/>
      <c r="G46" s="1102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1"/>
      <c r="D47" s="1102"/>
      <c r="E47" s="1102"/>
      <c r="F47" s="1102"/>
      <c r="G47" s="1102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35" t="s">
        <v>926</v>
      </c>
      <c r="D49" s="1135"/>
      <c r="E49" s="1135"/>
      <c r="F49" s="1135"/>
      <c r="G49" s="1135"/>
      <c r="H49" s="1135"/>
      <c r="I49" s="1135"/>
      <c r="J49" s="113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41" t="s">
        <v>916</v>
      </c>
      <c r="C50" s="1142"/>
      <c r="D50" s="1142"/>
      <c r="E50" s="1142"/>
      <c r="F50" s="1142"/>
      <c r="G50" s="1142"/>
      <c r="H50" s="1142"/>
      <c r="I50" s="1142"/>
      <c r="J50" s="1143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41" t="s">
        <v>917</v>
      </c>
      <c r="C51" s="1142"/>
      <c r="D51" s="1142"/>
      <c r="E51" s="1142"/>
      <c r="F51" s="1142"/>
      <c r="G51" s="1142"/>
      <c r="H51" s="1142"/>
      <c r="I51" s="1142"/>
      <c r="J51" s="1143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41" t="s">
        <v>918</v>
      </c>
      <c r="C52" s="1142"/>
      <c r="D52" s="1142"/>
      <c r="E52" s="1142"/>
      <c r="F52" s="1142"/>
      <c r="G52" s="1142"/>
      <c r="H52" s="1142"/>
      <c r="I52" s="1142"/>
      <c r="J52" s="1143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41" t="s">
        <v>919</v>
      </c>
      <c r="C53" s="1142"/>
      <c r="D53" s="1142"/>
      <c r="E53" s="1142"/>
      <c r="F53" s="1142"/>
      <c r="G53" s="1142"/>
      <c r="H53" s="1142"/>
      <c r="I53" s="1142"/>
      <c r="J53" s="1143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41" t="s">
        <v>920</v>
      </c>
      <c r="C54" s="1142"/>
      <c r="D54" s="1142"/>
      <c r="E54" s="1142"/>
      <c r="F54" s="1142"/>
      <c r="G54" s="1142"/>
      <c r="H54" s="1142"/>
      <c r="I54" s="1142"/>
      <c r="J54" s="1143"/>
      <c r="K54" s="693"/>
      <c r="L54" s="493"/>
      <c r="M54" s="493"/>
      <c r="N54" s="493"/>
      <c r="O54" s="493"/>
      <c r="P54" s="493"/>
    </row>
    <row r="55" spans="2:16" s="676" customFormat="1" x14ac:dyDescent="0.2">
      <c r="B55" s="1141" t="s">
        <v>921</v>
      </c>
      <c r="C55" s="1142"/>
      <c r="D55" s="1142"/>
      <c r="E55" s="1142"/>
      <c r="F55" s="1142"/>
      <c r="G55" s="1142"/>
      <c r="H55" s="1142"/>
      <c r="I55" s="1142"/>
      <c r="J55" s="1143"/>
      <c r="K55" s="496"/>
      <c r="L55" s="496"/>
      <c r="M55" s="496"/>
      <c r="N55" s="496"/>
      <c r="O55" s="496"/>
      <c r="P55" s="496"/>
    </row>
    <row r="56" spans="2:16" s="676" customFormat="1" x14ac:dyDescent="0.2">
      <c r="B56" s="1141" t="s">
        <v>922</v>
      </c>
      <c r="C56" s="1142"/>
      <c r="D56" s="1142"/>
      <c r="E56" s="1142"/>
      <c r="F56" s="1142"/>
      <c r="G56" s="1142"/>
      <c r="H56" s="1142"/>
      <c r="I56" s="1142"/>
      <c r="J56" s="1143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x14ac:dyDescent="0.25">
      <c r="B58" s="1144" t="s">
        <v>291</v>
      </c>
      <c r="C58" s="1145"/>
      <c r="D58" s="1145"/>
      <c r="E58" s="1145"/>
      <c r="F58" s="1145"/>
      <c r="G58" s="1145"/>
      <c r="H58" s="1145"/>
      <c r="I58" s="1145"/>
      <c r="J58" s="1146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47" t="s">
        <v>293</v>
      </c>
      <c r="D59" s="1147"/>
      <c r="E59" s="1147"/>
      <c r="F59" s="1147"/>
      <c r="G59" s="114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3"/>
      <c r="D60" s="1103"/>
      <c r="E60" s="1103"/>
      <c r="F60" s="1103"/>
      <c r="G60" s="1101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3"/>
      <c r="D61" s="1103"/>
      <c r="E61" s="1103"/>
      <c r="F61" s="1103"/>
      <c r="G61" s="1101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3"/>
      <c r="D62" s="1103"/>
      <c r="E62" s="1103"/>
      <c r="F62" s="1103"/>
      <c r="G62" s="1101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3"/>
      <c r="D63" s="1103"/>
      <c r="E63" s="1103"/>
      <c r="F63" s="1103"/>
      <c r="G63" s="1101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3"/>
      <c r="D64" s="1103"/>
      <c r="E64" s="1103"/>
      <c r="F64" s="1103"/>
      <c r="G64" s="1101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41" t="s">
        <v>916</v>
      </c>
      <c r="C66" s="1142"/>
      <c r="D66" s="1142"/>
      <c r="E66" s="1142"/>
      <c r="F66" s="1142"/>
      <c r="G66" s="1142"/>
      <c r="H66" s="1142"/>
      <c r="I66" s="1142"/>
      <c r="J66" s="1143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41" t="s">
        <v>917</v>
      </c>
      <c r="C67" s="1142"/>
      <c r="D67" s="1142"/>
      <c r="E67" s="1142"/>
      <c r="F67" s="1142"/>
      <c r="G67" s="1142"/>
      <c r="H67" s="1142"/>
      <c r="I67" s="1142"/>
      <c r="J67" s="1143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41" t="s">
        <v>918</v>
      </c>
      <c r="C68" s="1142"/>
      <c r="D68" s="1142"/>
      <c r="E68" s="1142"/>
      <c r="F68" s="1142"/>
      <c r="G68" s="1142"/>
      <c r="H68" s="1142"/>
      <c r="I68" s="1142"/>
      <c r="J68" s="1143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s="379" customFormat="1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s="379" customFormat="1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676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11F5D-3D2F-4F1D-A5B9-75351A2D3126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960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SISTEMAS DE REFRIGERAÇÃO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IF(ISBLANK('RefrigCusto (ORÇ)'!C8)," ",'RefrigCusto (ORÇ)'!C8)</f>
        <v xml:space="preserve"> </v>
      </c>
      <c r="D8" s="1140"/>
      <c r="E8" s="1140"/>
      <c r="F8" s="1140"/>
      <c r="G8" s="1112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IF(ISBLANK('RefrigCusto (ORÇ)'!C9)," ",'RefrigCusto (ORÇ)'!C9)</f>
        <v xml:space="preserve"> </v>
      </c>
      <c r="D9" s="1140"/>
      <c r="E9" s="1140"/>
      <c r="F9" s="1140"/>
      <c r="G9" s="1112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IF(ISBLANK('RefrigCusto (ORÇ)'!C10)," ",'RefrigCusto (ORÇ)'!C10)</f>
        <v xml:space="preserve"> </v>
      </c>
      <c r="D10" s="1140"/>
      <c r="E10" s="1140"/>
      <c r="F10" s="1140"/>
      <c r="G10" s="1112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IF(ISBLANK('RefrigCusto (ORÇ)'!C11)," ",'RefrigCusto (ORÇ)'!C11)</f>
        <v xml:space="preserve"> </v>
      </c>
      <c r="D11" s="1140"/>
      <c r="E11" s="1140"/>
      <c r="F11" s="1140"/>
      <c r="G11" s="1112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IF(ISBLANK('RefrigCusto (ORÇ)'!C12)," ",'RefrigCusto (ORÇ)'!C12)</f>
        <v xml:space="preserve"> </v>
      </c>
      <c r="D12" s="1140"/>
      <c r="E12" s="1140"/>
      <c r="F12" s="1140"/>
      <c r="G12" s="1112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IF(ISBLANK('RefrigCusto (ORÇ)'!C13)," ",'RefrigCusto (ORÇ)'!C13)</f>
        <v xml:space="preserve"> </v>
      </c>
      <c r="D13" s="1140"/>
      <c r="E13" s="1140"/>
      <c r="F13" s="1140"/>
      <c r="G13" s="1112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IF(ISBLANK('RefrigCusto (ORÇ)'!C14)," ",'RefrigCusto (ORÇ)'!C14)</f>
        <v xml:space="preserve"> </v>
      </c>
      <c r="D14" s="1140"/>
      <c r="E14" s="1140"/>
      <c r="F14" s="1140"/>
      <c r="G14" s="1112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IF(ISBLANK('RefrigCusto (ORÇ)'!C15)," ",'RefrigCusto (ORÇ)'!C15)</f>
        <v xml:space="preserve"> </v>
      </c>
      <c r="D15" s="1140"/>
      <c r="E15" s="1140"/>
      <c r="F15" s="1140"/>
      <c r="G15" s="1112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IF(ISBLANK('RefrigCusto (ORÇ)'!C16)," ",'RefrigCusto (ORÇ)'!C16)</f>
        <v xml:space="preserve"> </v>
      </c>
      <c r="D16" s="1140"/>
      <c r="E16" s="1140"/>
      <c r="F16" s="1140"/>
      <c r="G16" s="1112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IF(ISBLANK('RefrigCusto (ORÇ)'!C17)," ",'RefrigCusto (ORÇ)'!C17)</f>
        <v xml:space="preserve"> </v>
      </c>
      <c r="D17" s="1140"/>
      <c r="E17" s="1140"/>
      <c r="F17" s="1140"/>
      <c r="G17" s="1112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IF(ISBLANK('RefrigCusto (ORÇ)'!C18)," ",'RefrigCusto (ORÇ)'!C18)</f>
        <v xml:space="preserve"> </v>
      </c>
      <c r="D18" s="1140"/>
      <c r="E18" s="1140"/>
      <c r="F18" s="1140"/>
      <c r="G18" s="1112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IF(ISBLANK('RefrigCusto (ORÇ)'!C19)," ",'RefrigCusto (ORÇ)'!C19)</f>
        <v xml:space="preserve"> </v>
      </c>
      <c r="D19" s="1140"/>
      <c r="E19" s="1140"/>
      <c r="F19" s="1140"/>
      <c r="G19" s="1112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IF(ISBLANK('RefrigCusto (ORÇ)'!C20)," ",'RefrigCusto (ORÇ)'!C20)</f>
        <v xml:space="preserve"> </v>
      </c>
      <c r="D20" s="1140"/>
      <c r="E20" s="1140"/>
      <c r="F20" s="1140"/>
      <c r="G20" s="1112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IF(ISBLANK('RefrigCusto (ORÇ)'!C21)," ",'RefrigCusto (ORÇ)'!C21)</f>
        <v xml:space="preserve"> </v>
      </c>
      <c r="D21" s="1140"/>
      <c r="E21" s="1140"/>
      <c r="F21" s="1140"/>
      <c r="G21" s="1112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IF(ISBLANK('RefrigCusto (ORÇ)'!C22)," ",'RefrigCusto (ORÇ)'!C22)</f>
        <v xml:space="preserve"> </v>
      </c>
      <c r="D22" s="1140"/>
      <c r="E22" s="1140"/>
      <c r="F22" s="1140"/>
      <c r="G22" s="1112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IF(ISBLANK('RefrigCusto (ORÇ)'!C23)," ",'RefrigCusto (ORÇ)'!C23)</f>
        <v xml:space="preserve"> </v>
      </c>
      <c r="D23" s="1140"/>
      <c r="E23" s="1140"/>
      <c r="F23" s="1140"/>
      <c r="G23" s="1112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IF(ISBLANK('RefrigCusto (ORÇ)'!C24)," ",'RefrigCusto (ORÇ)'!C24)</f>
        <v xml:space="preserve"> </v>
      </c>
      <c r="D24" s="1140"/>
      <c r="E24" s="1140"/>
      <c r="F24" s="1140"/>
      <c r="G24" s="1112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IF(ISBLANK('RefrigCusto (ORÇ)'!C25)," ",'RefrigCusto (ORÇ)'!C25)</f>
        <v xml:space="preserve"> </v>
      </c>
      <c r="D25" s="1140"/>
      <c r="E25" s="1140"/>
      <c r="F25" s="1140"/>
      <c r="G25" s="1112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IF(ISBLANK('RefrigCusto (ORÇ)'!C26)," ",'RefrigCusto (ORÇ)'!C26)</f>
        <v xml:space="preserve"> </v>
      </c>
      <c r="D26" s="1140"/>
      <c r="E26" s="1140"/>
      <c r="F26" s="1140"/>
      <c r="G26" s="1112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IF(ISBLANK('RefrigCusto (ORÇ)'!C27)," ",'RefrigCusto (ORÇ)'!C27)</f>
        <v xml:space="preserve"> </v>
      </c>
      <c r="D27" s="1140"/>
      <c r="E27" s="1140"/>
      <c r="F27" s="1140"/>
      <c r="G27" s="1112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IF(ISBLANK('RefrigCusto (ORÇ)'!C28)," ",'RefrigCusto (ORÇ)'!C28)</f>
        <v xml:space="preserve"> </v>
      </c>
      <c r="D28" s="1140"/>
      <c r="E28" s="1140"/>
      <c r="F28" s="1140"/>
      <c r="G28" s="1112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IF(ISBLANK('RefrigCusto (ORÇ)'!C29)," ",'RefrigCusto (ORÇ)'!C29)</f>
        <v xml:space="preserve"> </v>
      </c>
      <c r="D29" s="1140"/>
      <c r="E29" s="1140"/>
      <c r="F29" s="1140"/>
      <c r="G29" s="1112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IF(ISBLANK('RefrigCusto (ORÇ)'!C30)," ",'RefrigCusto (ORÇ)'!C30)</f>
        <v xml:space="preserve"> </v>
      </c>
      <c r="D30" s="1140"/>
      <c r="E30" s="1140"/>
      <c r="F30" s="1140"/>
      <c r="G30" s="1112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IF(ISBLANK('RefrigCusto (ORÇ)'!C31)," ",'RefrigCusto (ORÇ)'!C31)</f>
        <v xml:space="preserve"> </v>
      </c>
      <c r="D31" s="1140"/>
      <c r="E31" s="1140"/>
      <c r="F31" s="1140"/>
      <c r="G31" s="1112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IF(ISBLANK('RefrigCusto (ORÇ)'!C32)," ",'RefrigCusto (ORÇ)'!C32)</f>
        <v xml:space="preserve"> </v>
      </c>
      <c r="D32" s="1140"/>
      <c r="E32" s="1140"/>
      <c r="F32" s="1140"/>
      <c r="G32" s="1112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IF(ISBLANK('RefrigCusto (ORÇ)'!C33)," ",'RefrigCusto (ORÇ)'!C33)</f>
        <v xml:space="preserve"> </v>
      </c>
      <c r="D33" s="1140"/>
      <c r="E33" s="1140"/>
      <c r="F33" s="1140"/>
      <c r="G33" s="1112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IF(ISBLANK('RefrigCusto (ORÇ)'!C34)," ",'RefrigCusto (ORÇ)'!C34)</f>
        <v xml:space="preserve"> </v>
      </c>
      <c r="D34" s="1140"/>
      <c r="E34" s="1140"/>
      <c r="F34" s="1140"/>
      <c r="G34" s="1112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IF(ISBLANK('RefrigCusto (ORÇ)'!C35)," ",'RefrigCusto (ORÇ)'!C35)</f>
        <v xml:space="preserve"> </v>
      </c>
      <c r="D35" s="1140"/>
      <c r="E35" s="1140"/>
      <c r="F35" s="1140"/>
      <c r="G35" s="1112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IF(ISBLANK('RefrigCusto (ORÇ)'!C36)," ",'RefrigCusto (ORÇ)'!C36)</f>
        <v xml:space="preserve"> </v>
      </c>
      <c r="D36" s="1140"/>
      <c r="E36" s="1140"/>
      <c r="F36" s="1140"/>
      <c r="G36" s="1112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IF(ISBLANK('RefrigCusto (ORÇ)'!C37)," ",'RefrigCusto (ORÇ)'!C37)</f>
        <v xml:space="preserve"> </v>
      </c>
      <c r="D37" s="1140"/>
      <c r="E37" s="1140"/>
      <c r="F37" s="1140"/>
      <c r="G37" s="1112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IF(ISBLANK('RefrigCusto (ORÇ)'!C38)," ",'RefrigCusto (ORÇ)'!C38)</f>
        <v xml:space="preserve"> </v>
      </c>
      <c r="D38" s="1140"/>
      <c r="E38" s="1140"/>
      <c r="F38" s="1140"/>
      <c r="G38" s="1112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IF(ISBLANK('RefrigCusto (ORÇ)'!C39)," ",'RefrigCusto (ORÇ)'!C39)</f>
        <v xml:space="preserve"> </v>
      </c>
      <c r="D39" s="1140"/>
      <c r="E39" s="1140"/>
      <c r="F39" s="1140"/>
      <c r="G39" s="1112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IF(ISBLANK('RefrigCusto (ORÇ)'!C40)," ",'RefrigCusto (ORÇ)'!C40)</f>
        <v xml:space="preserve"> </v>
      </c>
      <c r="D40" s="1140"/>
      <c r="E40" s="1140"/>
      <c r="F40" s="1140"/>
      <c r="G40" s="1112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IF(ISBLANK('RefrigCusto (ORÇ)'!C41)," ",'RefrigCusto (ORÇ)'!C41)</f>
        <v xml:space="preserve"> </v>
      </c>
      <c r="D41" s="1140"/>
      <c r="E41" s="1140"/>
      <c r="F41" s="1140"/>
      <c r="G41" s="1112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IF(ISBLANK('RefrigCusto (ORÇ)'!C42)," ",'RefrigCusto (ORÇ)'!C42)</f>
        <v xml:space="preserve"> </v>
      </c>
      <c r="D42" s="1140"/>
      <c r="E42" s="1140"/>
      <c r="F42" s="1140"/>
      <c r="G42" s="1112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IF(ISBLANK('RefrigCusto (ORÇ)'!C43)," ",'RefrigCusto (ORÇ)'!C43)</f>
        <v xml:space="preserve"> </v>
      </c>
      <c r="D43" s="1140"/>
      <c r="E43" s="1140"/>
      <c r="F43" s="1140"/>
      <c r="G43" s="1112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IF(ISBLANK('RefrigCusto (ORÇ)'!C44)," ",'RefrigCusto (ORÇ)'!C44)</f>
        <v xml:space="preserve"> </v>
      </c>
      <c r="D44" s="1140"/>
      <c r="E44" s="1140"/>
      <c r="F44" s="1140"/>
      <c r="G44" s="1112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IF(ISBLANK('RefrigCusto (ORÇ)'!C45)," ",'RefrigCusto (ORÇ)'!C45)</f>
        <v xml:space="preserve"> </v>
      </c>
      <c r="D45" s="1140"/>
      <c r="E45" s="1140"/>
      <c r="F45" s="1140"/>
      <c r="G45" s="1112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IF(ISBLANK('RefrigCusto (ORÇ)'!C46)," ",'RefrigCusto (ORÇ)'!C46)</f>
        <v xml:space="preserve"> </v>
      </c>
      <c r="D46" s="1140"/>
      <c r="E46" s="1140"/>
      <c r="F46" s="1140"/>
      <c r="G46" s="1112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IF(ISBLANK('RefrigCusto (ORÇ)'!C47)," ",'RefrigCusto (ORÇ)'!C47)</f>
        <v xml:space="preserve"> </v>
      </c>
      <c r="D47" s="1140"/>
      <c r="E47" s="1140"/>
      <c r="F47" s="1140"/>
      <c r="G47" s="1112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IF(ISBLANK('RefrigCusto (ORÇ)'!C48)," ",'RefrigCusto (ORÇ)'!C48)</f>
        <v>Acessórios</v>
      </c>
      <c r="D48" s="1140"/>
      <c r="E48" s="1140"/>
      <c r="F48" s="1140"/>
      <c r="G48" s="1112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518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815</v>
      </c>
      <c r="Q49" s="1123"/>
      <c r="R49" s="1123"/>
      <c r="S49" s="1123"/>
      <c r="T49" s="1123"/>
      <c r="U49" s="1123"/>
      <c r="V49" s="1124"/>
      <c r="W49" s="171" t="s">
        <v>813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816</v>
      </c>
      <c r="Q50" s="1123"/>
      <c r="R50" s="1123"/>
      <c r="S50" s="1123"/>
      <c r="T50" s="1123"/>
      <c r="U50" s="1123"/>
      <c r="V50" s="1124"/>
      <c r="W50" s="171" t="s">
        <v>814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16" t="s">
        <v>708</v>
      </c>
      <c r="U52" s="1117"/>
      <c r="V52" s="332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IF(ISBLANK('RefrigCusto (ORÇ)'!C60)," ",'RefrigCusto (ORÇ)'!C60)</f>
        <v xml:space="preserve"> </v>
      </c>
      <c r="D55" s="1140"/>
      <c r="E55" s="1140"/>
      <c r="F55" s="1140"/>
      <c r="G55" s="1112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IF(ISBLANK('RefrigCusto (ORÇ)'!C61)," ",'RefrigCusto (ORÇ)'!C61)</f>
        <v xml:space="preserve"> </v>
      </c>
      <c r="D56" s="1140"/>
      <c r="E56" s="1140"/>
      <c r="F56" s="1140"/>
      <c r="G56" s="1112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IF(ISBLANK('RefrigCusto (ORÇ)'!C62)," ",'RefrigCusto (ORÇ)'!C62)</f>
        <v xml:space="preserve"> </v>
      </c>
      <c r="D57" s="1140"/>
      <c r="E57" s="1140"/>
      <c r="F57" s="1140"/>
      <c r="G57" s="1112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0" t="str">
        <f>IF(ISBLANK('RefrigCusto (ORÇ)'!C63)," ",'RefrigCusto (ORÇ)'!C63)</f>
        <v xml:space="preserve"> </v>
      </c>
      <c r="D58" s="1140"/>
      <c r="E58" s="1140"/>
      <c r="F58" s="1140"/>
      <c r="G58" s="1112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0" t="str">
        <f>IF(ISBLANK('RefrigCusto (ORÇ)'!C64)," ",'RefrigCusto (ORÇ)'!C64)</f>
        <v xml:space="preserve"> </v>
      </c>
      <c r="D59" s="1140"/>
      <c r="E59" s="1140"/>
      <c r="F59" s="1140"/>
      <c r="G59" s="1112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18" t="s">
        <v>520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521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IF(ISBLANK('RefrigCusto (ORÇ)'!C76)," ",'RefrigCusto (ORÇ)'!C76)</f>
        <v xml:space="preserve"> </v>
      </c>
      <c r="D66" s="1114"/>
      <c r="E66" s="1114"/>
      <c r="F66" s="1114"/>
      <c r="G66" s="1114"/>
      <c r="H66" s="1115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IF(ISBLANK('RefrigCusto (ORÇ)'!C77)," ",'RefrigCusto (ORÇ)'!C77)</f>
        <v xml:space="preserve"> </v>
      </c>
      <c r="D67" s="1114"/>
      <c r="E67" s="1114"/>
      <c r="F67" s="1114"/>
      <c r="G67" s="1114"/>
      <c r="H67" s="1115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IF(ISBLANK('RefrigCusto (ORÇ)'!C78)," ",'RefrigCusto (ORÇ)'!C78)</f>
        <v xml:space="preserve"> </v>
      </c>
      <c r="D68" s="1114"/>
      <c r="E68" s="1114"/>
      <c r="F68" s="1114"/>
      <c r="G68" s="1114"/>
      <c r="H68" s="1115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810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522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25" t="s">
        <v>523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IF(ISBLANK('RefrigCusto (ORÇ)'!C90)," ",'RefrigCusto (ORÇ)'!C90)</f>
        <v xml:space="preserve"> </v>
      </c>
      <c r="D81" s="1114"/>
      <c r="E81" s="1114"/>
      <c r="F81" s="1114"/>
      <c r="G81" s="1114"/>
      <c r="H81" s="1115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IF(ISBLANK('RefrigCusto (ORÇ)'!C91)," ",'RefrigCusto (ORÇ)'!C91)</f>
        <v xml:space="preserve"> </v>
      </c>
      <c r="D82" s="1114"/>
      <c r="E82" s="1114"/>
      <c r="F82" s="1114"/>
      <c r="G82" s="1114"/>
      <c r="H82" s="1115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IF(ISBLANK('RefrigCusto (ORÇ)'!C92)," ",'RefrigCusto (ORÇ)'!C92)</f>
        <v xml:space="preserve"> </v>
      </c>
      <c r="D83" s="1114"/>
      <c r="E83" s="1114"/>
      <c r="F83" s="1114"/>
      <c r="G83" s="1114"/>
      <c r="H83" s="1115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8" t="s">
        <v>827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524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731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11:G11"/>
    <mergeCell ref="Q11:U11"/>
    <mergeCell ref="P6:X6"/>
    <mergeCell ref="B6:N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C12:G12"/>
    <mergeCell ref="Q12:U12"/>
    <mergeCell ref="C13:G13"/>
    <mergeCell ref="Q13:U13"/>
    <mergeCell ref="C14:G14"/>
    <mergeCell ref="Q14:U14"/>
    <mergeCell ref="C24:G24"/>
    <mergeCell ref="Q24:U24"/>
    <mergeCell ref="C25:G25"/>
    <mergeCell ref="C16:G16"/>
    <mergeCell ref="Q16:U16"/>
    <mergeCell ref="C17:G17"/>
    <mergeCell ref="Q17:U17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34:G34"/>
    <mergeCell ref="C31:G31"/>
    <mergeCell ref="Q34:U34"/>
    <mergeCell ref="Q35:U35"/>
    <mergeCell ref="Q36:U36"/>
    <mergeCell ref="Q37:U37"/>
    <mergeCell ref="C45:G45"/>
    <mergeCell ref="C48:G48"/>
    <mergeCell ref="C35:G35"/>
    <mergeCell ref="C36:G36"/>
    <mergeCell ref="C37:G37"/>
    <mergeCell ref="C38:G38"/>
    <mergeCell ref="C39:G39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C44:G44"/>
    <mergeCell ref="Q44:U44"/>
    <mergeCell ref="Q39:U39"/>
    <mergeCell ref="C40:G40"/>
    <mergeCell ref="Q40:U40"/>
    <mergeCell ref="C41:G41"/>
    <mergeCell ref="Q41:U41"/>
    <mergeCell ref="Q43:U43"/>
    <mergeCell ref="C42:G4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092BC-EF6F-4BC6-B32E-09CC38156A59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8" t="s">
        <v>786</v>
      </c>
      <c r="C2" s="898"/>
      <c r="D2" s="898"/>
      <c r="E2" s="898"/>
      <c r="F2" s="898"/>
      <c r="G2" s="898"/>
      <c r="H2" s="898"/>
    </row>
    <row r="3" spans="2:17" x14ac:dyDescent="0.2">
      <c r="B3" s="901" t="s">
        <v>1</v>
      </c>
      <c r="C3" s="902"/>
      <c r="D3" s="899" t="s">
        <v>212</v>
      </c>
      <c r="E3" s="900"/>
      <c r="F3" s="887" t="s">
        <v>213</v>
      </c>
      <c r="G3" s="887"/>
      <c r="H3" s="887"/>
      <c r="M3" s="351"/>
    </row>
    <row r="4" spans="2:17" ht="25.5" x14ac:dyDescent="0.2">
      <c r="B4" s="903"/>
      <c r="C4" s="904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9" t="s">
        <v>6</v>
      </c>
      <c r="C5" s="890"/>
      <c r="D5" s="890"/>
      <c r="E5" s="890"/>
      <c r="F5" s="890"/>
      <c r="G5" s="890"/>
      <c r="H5" s="891"/>
      <c r="M5" s="349"/>
    </row>
    <row r="6" spans="2:17" x14ac:dyDescent="0.2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9" t="s">
        <v>10</v>
      </c>
      <c r="C12" s="890"/>
      <c r="D12" s="890"/>
      <c r="E12" s="890"/>
      <c r="F12" s="890"/>
      <c r="G12" s="890"/>
      <c r="H12" s="891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7" t="s">
        <v>0</v>
      </c>
      <c r="C20" s="887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5" t="s">
        <v>43</v>
      </c>
      <c r="C22" s="905"/>
      <c r="D22" s="76">
        <f>D20-D7</f>
        <v>5128.2051282051279</v>
      </c>
      <c r="G22" s="350"/>
      <c r="L22" s="350"/>
      <c r="M22" s="349"/>
    </row>
    <row r="23" spans="2:13" x14ac:dyDescent="0.2">
      <c r="B23" s="905" t="s">
        <v>105</v>
      </c>
      <c r="C23" s="905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6" t="s">
        <v>141</v>
      </c>
      <c r="C25" s="907"/>
      <c r="D25" s="907"/>
      <c r="E25" s="908"/>
    </row>
    <row r="26" spans="2:13" x14ac:dyDescent="0.2">
      <c r="B26" s="911" t="s">
        <v>883</v>
      </c>
      <c r="C26" s="912"/>
      <c r="D26" s="913"/>
      <c r="E26" s="84" t="s">
        <v>143</v>
      </c>
      <c r="F26" s="85" t="s">
        <v>144</v>
      </c>
    </row>
    <row r="27" spans="2:13" x14ac:dyDescent="0.2">
      <c r="B27" s="909" t="s">
        <v>1108</v>
      </c>
      <c r="C27" s="910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0" t="s">
        <v>1087</v>
      </c>
      <c r="C28" s="880"/>
      <c r="D28" s="880"/>
      <c r="E28" s="77">
        <v>0.05</v>
      </c>
      <c r="F28" s="78">
        <f>IFERROR(F14/F20,0)</f>
        <v>0</v>
      </c>
    </row>
    <row r="29" spans="2:13" x14ac:dyDescent="0.2">
      <c r="B29" s="883" t="s">
        <v>1088</v>
      </c>
      <c r="C29" s="883"/>
      <c r="D29" s="883"/>
      <c r="E29" s="77">
        <v>0.05</v>
      </c>
      <c r="F29" s="78">
        <f>IFERROR(F17/F20,0)</f>
        <v>0</v>
      </c>
    </row>
    <row r="30" spans="2:13" x14ac:dyDescent="0.2">
      <c r="B30" s="880" t="s">
        <v>1089</v>
      </c>
      <c r="C30" s="880"/>
      <c r="D30" s="880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6" t="s">
        <v>106</v>
      </c>
      <c r="C32" s="886"/>
      <c r="D32" s="886"/>
      <c r="E32" s="886"/>
      <c r="F32" s="886"/>
      <c r="G32" s="886"/>
      <c r="H32" s="886"/>
      <c r="I32" s="886"/>
      <c r="J32" s="886"/>
      <c r="K32" s="886"/>
      <c r="L32" s="886"/>
    </row>
    <row r="33" spans="2:14" ht="15" customHeight="1" x14ac:dyDescent="0.2">
      <c r="B33" s="892" t="s">
        <v>801</v>
      </c>
      <c r="C33" s="893"/>
      <c r="D33" s="884" t="s">
        <v>61</v>
      </c>
      <c r="E33" s="881" t="s">
        <v>720</v>
      </c>
      <c r="F33" s="884" t="s">
        <v>41</v>
      </c>
      <c r="G33" s="881" t="s">
        <v>205</v>
      </c>
      <c r="H33" s="881" t="s">
        <v>206</v>
      </c>
      <c r="I33" s="881" t="s">
        <v>207</v>
      </c>
      <c r="J33" s="884" t="s">
        <v>134</v>
      </c>
      <c r="K33" s="884" t="s">
        <v>993</v>
      </c>
      <c r="L33" s="884" t="s">
        <v>31</v>
      </c>
    </row>
    <row r="34" spans="2:14" ht="14.25" customHeight="1" x14ac:dyDescent="0.2">
      <c r="B34" s="894"/>
      <c r="C34" s="895"/>
      <c r="D34" s="882"/>
      <c r="E34" s="896"/>
      <c r="F34" s="882"/>
      <c r="G34" s="882"/>
      <c r="H34" s="882"/>
      <c r="I34" s="882"/>
      <c r="J34" s="882"/>
      <c r="K34" s="882"/>
      <c r="L34" s="882"/>
    </row>
    <row r="35" spans="2:14" x14ac:dyDescent="0.2">
      <c r="B35" s="889" t="s">
        <v>6</v>
      </c>
      <c r="C35" s="890"/>
      <c r="D35" s="890"/>
      <c r="E35" s="890"/>
      <c r="F35" s="890"/>
      <c r="G35" s="890"/>
      <c r="H35" s="890"/>
      <c r="I35" s="890"/>
      <c r="J35" s="890"/>
      <c r="K35" s="890"/>
      <c r="L35" s="891"/>
    </row>
    <row r="36" spans="2:14" x14ac:dyDescent="0.2">
      <c r="B36" s="888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8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89" t="s">
        <v>10</v>
      </c>
      <c r="C42" s="890"/>
      <c r="D42" s="890"/>
      <c r="E42" s="890"/>
      <c r="F42" s="890"/>
      <c r="G42" s="890"/>
      <c r="H42" s="890"/>
      <c r="I42" s="890"/>
      <c r="J42" s="890"/>
      <c r="K42" s="890"/>
      <c r="L42" s="891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2">
      <c r="B50" s="887" t="s">
        <v>0</v>
      </c>
      <c r="C50" s="887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2">
      <c r="B51" s="897" t="s">
        <v>43</v>
      </c>
      <c r="C51" s="897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5" t="s">
        <v>105</v>
      </c>
      <c r="C52" s="885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sheet="1" autoFilter="0"/>
  <mergeCells count="32">
    <mergeCell ref="B23:C23"/>
    <mergeCell ref="B25:E25"/>
    <mergeCell ref="B27:C27"/>
    <mergeCell ref="B26:D26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42:L42"/>
    <mergeCell ref="B33:C34"/>
    <mergeCell ref="J33:J34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767C7D94-EFF8-4C17-8771-B949E6F9AA31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D919A-FF14-4EFB-B236-C53996F9E8F2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4" t="s">
        <v>790</v>
      </c>
      <c r="C2" s="1134"/>
      <c r="D2" s="1134"/>
      <c r="E2" s="1134"/>
      <c r="F2" s="1134"/>
      <c r="G2" s="1134"/>
    </row>
    <row r="3" spans="2:28" x14ac:dyDescent="0.2">
      <c r="B3" s="1090" t="s">
        <v>682</v>
      </c>
      <c r="C3" s="1091"/>
      <c r="D3" s="1091"/>
      <c r="E3" s="1091"/>
      <c r="F3" s="1091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27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29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27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28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2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27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2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2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2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2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90" t="s">
        <v>863</v>
      </c>
      <c r="C21" s="1091"/>
      <c r="D21" s="1091"/>
      <c r="E21" s="1091"/>
      <c r="F21" s="1092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27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29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27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28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29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27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28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28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28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29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33" t="s">
        <v>864</v>
      </c>
      <c r="C39" s="1133"/>
      <c r="D39" s="1133"/>
      <c r="E39" s="1133"/>
      <c r="F39" s="113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2552.7163986239998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999.06196269178849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30" t="s">
        <v>733</v>
      </c>
      <c r="C51" s="1130"/>
      <c r="D51" s="1130"/>
      <c r="E51" s="1130"/>
      <c r="F51" s="1130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ACD0-9D50-4751-A442-B6C7EE2F1C43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963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139" t="s">
        <v>913</v>
      </c>
      <c r="L57" s="1139"/>
      <c r="M57" s="1139"/>
      <c r="N57" s="1139" t="s">
        <v>913</v>
      </c>
      <c r="O57" s="1139"/>
      <c r="P57" s="1139"/>
    </row>
    <row r="58" spans="2:16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139" t="s">
        <v>913</v>
      </c>
      <c r="L73" s="1139"/>
      <c r="M73" s="1139"/>
      <c r="N73" s="1139" t="s">
        <v>913</v>
      </c>
      <c r="O73" s="1139"/>
      <c r="P73" s="1139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139" t="s">
        <v>913</v>
      </c>
      <c r="L101" s="1139"/>
      <c r="M101" s="1139"/>
      <c r="N101" s="1139" t="s">
        <v>913</v>
      </c>
      <c r="O101" s="1139"/>
      <c r="P101" s="1139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E4FE-175C-4957-9745-F2032ED8BBE9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962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AQUECIMENTO SOLAR DE ÁGUA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IF(ISBLANK('SolarCusto (ORÇ)'!C8)," ",'SolarCusto (ORÇ)'!C8)</f>
        <v xml:space="preserve"> </v>
      </c>
      <c r="D8" s="1140"/>
      <c r="E8" s="1140"/>
      <c r="F8" s="1140"/>
      <c r="G8" s="1112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IF(ISBLANK('SolarCusto (ORÇ)'!C9)," ",'SolarCusto (ORÇ)'!C9)</f>
        <v xml:space="preserve"> </v>
      </c>
      <c r="D9" s="1140"/>
      <c r="E9" s="1140"/>
      <c r="F9" s="1140"/>
      <c r="G9" s="1112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IF(ISBLANK('SolarCusto (ORÇ)'!C10)," ",'SolarCusto (ORÇ)'!C10)</f>
        <v xml:space="preserve"> </v>
      </c>
      <c r="D10" s="1140"/>
      <c r="E10" s="1140"/>
      <c r="F10" s="1140"/>
      <c r="G10" s="1112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IF(ISBLANK('SolarCusto (ORÇ)'!C11)," ",'SolarCusto (ORÇ)'!C11)</f>
        <v xml:space="preserve"> </v>
      </c>
      <c r="D11" s="1140"/>
      <c r="E11" s="1140"/>
      <c r="F11" s="1140"/>
      <c r="G11" s="1112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IF(ISBLANK('SolarCusto (ORÇ)'!C12)," ",'SolarCusto (ORÇ)'!C12)</f>
        <v xml:space="preserve"> </v>
      </c>
      <c r="D12" s="1140"/>
      <c r="E12" s="1140"/>
      <c r="F12" s="1140"/>
      <c r="G12" s="1112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IF(ISBLANK('SolarCusto (ORÇ)'!C13)," ",'SolarCusto (ORÇ)'!C13)</f>
        <v xml:space="preserve"> </v>
      </c>
      <c r="D13" s="1140"/>
      <c r="E13" s="1140"/>
      <c r="F13" s="1140"/>
      <c r="G13" s="1112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IF(ISBLANK('SolarCusto (ORÇ)'!C14)," ",'SolarCusto (ORÇ)'!C14)</f>
        <v xml:space="preserve"> </v>
      </c>
      <c r="D14" s="1140"/>
      <c r="E14" s="1140"/>
      <c r="F14" s="1140"/>
      <c r="G14" s="1112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IF(ISBLANK('SolarCusto (ORÇ)'!C15)," ",'SolarCusto (ORÇ)'!C15)</f>
        <v xml:space="preserve"> </v>
      </c>
      <c r="D15" s="1140"/>
      <c r="E15" s="1140"/>
      <c r="F15" s="1140"/>
      <c r="G15" s="1112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IF(ISBLANK('SolarCusto (ORÇ)'!C16)," ",'SolarCusto (ORÇ)'!C16)</f>
        <v xml:space="preserve"> </v>
      </c>
      <c r="D16" s="1140"/>
      <c r="E16" s="1140"/>
      <c r="F16" s="1140"/>
      <c r="G16" s="1112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IF(ISBLANK('SolarCusto (ORÇ)'!C17)," ",'SolarCusto (ORÇ)'!C17)</f>
        <v xml:space="preserve"> </v>
      </c>
      <c r="D17" s="1140"/>
      <c r="E17" s="1140"/>
      <c r="F17" s="1140"/>
      <c r="G17" s="1112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IF(ISBLANK('SolarCusto (ORÇ)'!C18)," ",'SolarCusto (ORÇ)'!C18)</f>
        <v xml:space="preserve"> </v>
      </c>
      <c r="D18" s="1140"/>
      <c r="E18" s="1140"/>
      <c r="F18" s="1140"/>
      <c r="G18" s="1112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IF(ISBLANK('SolarCusto (ORÇ)'!C19)," ",'SolarCusto (ORÇ)'!C19)</f>
        <v xml:space="preserve"> </v>
      </c>
      <c r="D19" s="1140"/>
      <c r="E19" s="1140"/>
      <c r="F19" s="1140"/>
      <c r="G19" s="1112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IF(ISBLANK('SolarCusto (ORÇ)'!C20)," ",'SolarCusto (ORÇ)'!C20)</f>
        <v xml:space="preserve"> </v>
      </c>
      <c r="D20" s="1140"/>
      <c r="E20" s="1140"/>
      <c r="F20" s="1140"/>
      <c r="G20" s="1112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IF(ISBLANK('SolarCusto (ORÇ)'!C21)," ",'SolarCusto (ORÇ)'!C21)</f>
        <v xml:space="preserve"> </v>
      </c>
      <c r="D21" s="1140"/>
      <c r="E21" s="1140"/>
      <c r="F21" s="1140"/>
      <c r="G21" s="1112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IF(ISBLANK('SolarCusto (ORÇ)'!C22)," ",'SolarCusto (ORÇ)'!C22)</f>
        <v xml:space="preserve"> </v>
      </c>
      <c r="D22" s="1140"/>
      <c r="E22" s="1140"/>
      <c r="F22" s="1140"/>
      <c r="G22" s="1112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IF(ISBLANK('SolarCusto (ORÇ)'!C23)," ",'SolarCusto (ORÇ)'!C23)</f>
        <v xml:space="preserve"> </v>
      </c>
      <c r="D23" s="1140"/>
      <c r="E23" s="1140"/>
      <c r="F23" s="1140"/>
      <c r="G23" s="1112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IF(ISBLANK('SolarCusto (ORÇ)'!C24)," ",'SolarCusto (ORÇ)'!C24)</f>
        <v xml:space="preserve"> </v>
      </c>
      <c r="D24" s="1140"/>
      <c r="E24" s="1140"/>
      <c r="F24" s="1140"/>
      <c r="G24" s="1112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IF(ISBLANK('SolarCusto (ORÇ)'!C25)," ",'SolarCusto (ORÇ)'!C25)</f>
        <v xml:space="preserve"> </v>
      </c>
      <c r="D25" s="1140"/>
      <c r="E25" s="1140"/>
      <c r="F25" s="1140"/>
      <c r="G25" s="1112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IF(ISBLANK('SolarCusto (ORÇ)'!C26)," ",'SolarCusto (ORÇ)'!C26)</f>
        <v xml:space="preserve"> </v>
      </c>
      <c r="D26" s="1140"/>
      <c r="E26" s="1140"/>
      <c r="F26" s="1140"/>
      <c r="G26" s="1112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IF(ISBLANK('SolarCusto (ORÇ)'!C27)," ",'SolarCusto (ORÇ)'!C27)</f>
        <v xml:space="preserve"> </v>
      </c>
      <c r="D27" s="1140"/>
      <c r="E27" s="1140"/>
      <c r="F27" s="1140"/>
      <c r="G27" s="1112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IF(ISBLANK('SolarCusto (ORÇ)'!C28)," ",'SolarCusto (ORÇ)'!C28)</f>
        <v xml:space="preserve"> </v>
      </c>
      <c r="D28" s="1140"/>
      <c r="E28" s="1140"/>
      <c r="F28" s="1140"/>
      <c r="G28" s="1112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IF(ISBLANK('SolarCusto (ORÇ)'!C29)," ",'SolarCusto (ORÇ)'!C29)</f>
        <v xml:space="preserve"> </v>
      </c>
      <c r="D29" s="1140"/>
      <c r="E29" s="1140"/>
      <c r="F29" s="1140"/>
      <c r="G29" s="1112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IF(ISBLANK('SolarCusto (ORÇ)'!C30)," ",'SolarCusto (ORÇ)'!C30)</f>
        <v xml:space="preserve"> </v>
      </c>
      <c r="D30" s="1140"/>
      <c r="E30" s="1140"/>
      <c r="F30" s="1140"/>
      <c r="G30" s="1112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IF(ISBLANK('SolarCusto (ORÇ)'!C31)," ",'SolarCusto (ORÇ)'!C31)</f>
        <v xml:space="preserve"> </v>
      </c>
      <c r="D31" s="1140"/>
      <c r="E31" s="1140"/>
      <c r="F31" s="1140"/>
      <c r="G31" s="1112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IF(ISBLANK('SolarCusto (ORÇ)'!C32)," ",'SolarCusto (ORÇ)'!C32)</f>
        <v xml:space="preserve"> </v>
      </c>
      <c r="D32" s="1140"/>
      <c r="E32" s="1140"/>
      <c r="F32" s="1140"/>
      <c r="G32" s="1112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IF(ISBLANK('SolarCusto (ORÇ)'!C33)," ",'SolarCusto (ORÇ)'!C33)</f>
        <v xml:space="preserve"> </v>
      </c>
      <c r="D33" s="1140"/>
      <c r="E33" s="1140"/>
      <c r="F33" s="1140"/>
      <c r="G33" s="1112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IF(ISBLANK('SolarCusto (ORÇ)'!C34)," ",'SolarCusto (ORÇ)'!C34)</f>
        <v xml:space="preserve"> </v>
      </c>
      <c r="D34" s="1140"/>
      <c r="E34" s="1140"/>
      <c r="F34" s="1140"/>
      <c r="G34" s="1112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IF(ISBLANK('SolarCusto (ORÇ)'!C35)," ",'SolarCusto (ORÇ)'!C35)</f>
        <v xml:space="preserve"> </v>
      </c>
      <c r="D35" s="1140"/>
      <c r="E35" s="1140"/>
      <c r="F35" s="1140"/>
      <c r="G35" s="1112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IF(ISBLANK('SolarCusto (ORÇ)'!C36)," ",'SolarCusto (ORÇ)'!C36)</f>
        <v xml:space="preserve"> </v>
      </c>
      <c r="D36" s="1140"/>
      <c r="E36" s="1140"/>
      <c r="F36" s="1140"/>
      <c r="G36" s="1112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IF(ISBLANK('SolarCusto (ORÇ)'!C37)," ",'SolarCusto (ORÇ)'!C37)</f>
        <v xml:space="preserve"> </v>
      </c>
      <c r="D37" s="1140"/>
      <c r="E37" s="1140"/>
      <c r="F37" s="1140"/>
      <c r="G37" s="1112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IF(ISBLANK('SolarCusto (ORÇ)'!C38)," ",'SolarCusto (ORÇ)'!C38)</f>
        <v xml:space="preserve"> </v>
      </c>
      <c r="D38" s="1140"/>
      <c r="E38" s="1140"/>
      <c r="F38" s="1140"/>
      <c r="G38" s="1112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IF(ISBLANK('SolarCusto (ORÇ)'!C39)," ",'SolarCusto (ORÇ)'!C39)</f>
        <v xml:space="preserve"> </v>
      </c>
      <c r="D39" s="1140"/>
      <c r="E39" s="1140"/>
      <c r="F39" s="1140"/>
      <c r="G39" s="1112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IF(ISBLANK('SolarCusto (ORÇ)'!C40)," ",'SolarCusto (ORÇ)'!C40)</f>
        <v xml:space="preserve"> </v>
      </c>
      <c r="D40" s="1140"/>
      <c r="E40" s="1140"/>
      <c r="F40" s="1140"/>
      <c r="G40" s="1112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IF(ISBLANK('SolarCusto (ORÇ)'!C41)," ",'SolarCusto (ORÇ)'!C41)</f>
        <v xml:space="preserve"> </v>
      </c>
      <c r="D41" s="1140"/>
      <c r="E41" s="1140"/>
      <c r="F41" s="1140"/>
      <c r="G41" s="1112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IF(ISBLANK('SolarCusto (ORÇ)'!C42)," ",'SolarCusto (ORÇ)'!C42)</f>
        <v xml:space="preserve"> </v>
      </c>
      <c r="D42" s="1140"/>
      <c r="E42" s="1140"/>
      <c r="F42" s="1140"/>
      <c r="G42" s="1112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IF(ISBLANK('SolarCusto (ORÇ)'!C43)," ",'SolarCusto (ORÇ)'!C43)</f>
        <v xml:space="preserve"> </v>
      </c>
      <c r="D43" s="1140"/>
      <c r="E43" s="1140"/>
      <c r="F43" s="1140"/>
      <c r="G43" s="1112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IF(ISBLANK('SolarCusto (ORÇ)'!C44)," ",'SolarCusto (ORÇ)'!C44)</f>
        <v xml:space="preserve"> </v>
      </c>
      <c r="D44" s="1140"/>
      <c r="E44" s="1140"/>
      <c r="F44" s="1140"/>
      <c r="G44" s="1112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IF(ISBLANK('SolarCusto (ORÇ)'!C45)," ",'SolarCusto (ORÇ)'!C45)</f>
        <v xml:space="preserve"> </v>
      </c>
      <c r="D45" s="1140"/>
      <c r="E45" s="1140"/>
      <c r="F45" s="1140"/>
      <c r="G45" s="1112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IF(ISBLANK('SolarCusto (ORÇ)'!C46)," ",'SolarCusto (ORÇ)'!C46)</f>
        <v xml:space="preserve"> </v>
      </c>
      <c r="D46" s="1140"/>
      <c r="E46" s="1140"/>
      <c r="F46" s="1140"/>
      <c r="G46" s="1112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IF(ISBLANK('SolarCusto (ORÇ)'!C47)," ",'SolarCusto (ORÇ)'!C47)</f>
        <v xml:space="preserve"> </v>
      </c>
      <c r="D47" s="1140"/>
      <c r="E47" s="1140"/>
      <c r="F47" s="1140"/>
      <c r="G47" s="1112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IF(ISBLANK('SolarCusto (ORÇ)'!C48)," ",'SolarCusto (ORÇ)'!C48)</f>
        <v>Acessórios</v>
      </c>
      <c r="D48" s="1140"/>
      <c r="E48" s="1140"/>
      <c r="F48" s="1140"/>
      <c r="G48" s="1112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547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815</v>
      </c>
      <c r="Q49" s="1123"/>
      <c r="R49" s="1123"/>
      <c r="S49" s="1123"/>
      <c r="T49" s="1123"/>
      <c r="U49" s="1123"/>
      <c r="V49" s="1124"/>
      <c r="W49" s="171" t="s">
        <v>833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816</v>
      </c>
      <c r="Q50" s="1123"/>
      <c r="R50" s="1123"/>
      <c r="S50" s="1123"/>
      <c r="T50" s="1123"/>
      <c r="U50" s="1123"/>
      <c r="V50" s="1124"/>
      <c r="W50" s="171" t="s">
        <v>832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IF(ISBLANK('SolarCusto (ORÇ)'!C60)," ",'SolarCusto (ORÇ)'!C60)</f>
        <v xml:space="preserve"> </v>
      </c>
      <c r="D55" s="1140"/>
      <c r="E55" s="1140"/>
      <c r="F55" s="1140"/>
      <c r="G55" s="1112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IF(ISBLANK('SolarCusto (ORÇ)'!C61)," ",'SolarCusto (ORÇ)'!C61)</f>
        <v xml:space="preserve"> </v>
      </c>
      <c r="D56" s="1140"/>
      <c r="E56" s="1140"/>
      <c r="F56" s="1140"/>
      <c r="G56" s="1112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IF(ISBLANK('SolarCusto (ORÇ)'!C62)," ",'SolarCusto (ORÇ)'!C62)</f>
        <v xml:space="preserve"> </v>
      </c>
      <c r="D57" s="1140"/>
      <c r="E57" s="1140"/>
      <c r="F57" s="1140"/>
      <c r="G57" s="1112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IF(ISBLANK('SolarCusto (ORÇ)'!C63)," ",'SolarCusto (ORÇ)'!C63)</f>
        <v xml:space="preserve"> </v>
      </c>
      <c r="D58" s="1140"/>
      <c r="E58" s="1140"/>
      <c r="F58" s="1140"/>
      <c r="G58" s="1112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IF(ISBLANK('SolarCusto (ORÇ)'!C64)," ",'SolarCusto (ORÇ)'!C64)</f>
        <v xml:space="preserve"> </v>
      </c>
      <c r="D59" s="1140"/>
      <c r="E59" s="1140"/>
      <c r="F59" s="1140"/>
      <c r="G59" s="1112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548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549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IF(ISBLANK('SolarCusto (ORÇ)'!C76)," ",'SolarCusto (ORÇ)'!C76)</f>
        <v xml:space="preserve"> </v>
      </c>
      <c r="D66" s="1114"/>
      <c r="E66" s="1114"/>
      <c r="F66" s="1114"/>
      <c r="G66" s="1114"/>
      <c r="H66" s="1115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IF(ISBLANK('SolarCusto (ORÇ)'!C77)," ",'SolarCusto (ORÇ)'!C77)</f>
        <v xml:space="preserve"> </v>
      </c>
      <c r="D67" s="1114"/>
      <c r="E67" s="1114"/>
      <c r="F67" s="1114"/>
      <c r="G67" s="1114"/>
      <c r="H67" s="1115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IF(ISBLANK('SolarCusto (ORÇ)'!C78)," ",'SolarCusto (ORÇ)'!C78)</f>
        <v xml:space="preserve"> </v>
      </c>
      <c r="D68" s="1114"/>
      <c r="E68" s="1114"/>
      <c r="F68" s="1114"/>
      <c r="G68" s="1114"/>
      <c r="H68" s="1115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828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550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551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IF(ISBLANK('SolarCusto (ORÇ)'!C90)," ",'SolarCusto (ORÇ)'!C90)</f>
        <v xml:space="preserve"> </v>
      </c>
      <c r="D81" s="1114"/>
      <c r="E81" s="1114"/>
      <c r="F81" s="1114"/>
      <c r="G81" s="1114"/>
      <c r="H81" s="1115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IF(ISBLANK('SolarCusto (ORÇ)'!C91)," ",'SolarCusto (ORÇ)'!C91)</f>
        <v xml:space="preserve"> </v>
      </c>
      <c r="D82" s="1114"/>
      <c r="E82" s="1114"/>
      <c r="F82" s="1114"/>
      <c r="G82" s="1114"/>
      <c r="H82" s="1115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IF(ISBLANK('SolarCusto (ORÇ)'!C92)," ",'SolarCusto (ORÇ)'!C92)</f>
        <v xml:space="preserve"> </v>
      </c>
      <c r="D83" s="1114"/>
      <c r="E83" s="1114"/>
      <c r="F83" s="1114"/>
      <c r="G83" s="1114"/>
      <c r="H83" s="1115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831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552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7" t="s">
        <v>734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  <mergeCell ref="Q20:U20"/>
    <mergeCell ref="C15:G15"/>
    <mergeCell ref="Q15:U15"/>
    <mergeCell ref="C16:G16"/>
    <mergeCell ref="Q16:U16"/>
    <mergeCell ref="C17:G17"/>
    <mergeCell ref="Q17:U17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8:U28"/>
    <mergeCell ref="C32:G32"/>
    <mergeCell ref="Q32:U32"/>
    <mergeCell ref="C33:G33"/>
    <mergeCell ref="Q33:U33"/>
    <mergeCell ref="C36:G36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Q24:U24"/>
    <mergeCell ref="C25:G25"/>
    <mergeCell ref="Q25:U25"/>
    <mergeCell ref="C26:G26"/>
    <mergeCell ref="Q26:U26"/>
    <mergeCell ref="Q37:U37"/>
    <mergeCell ref="C35:G35"/>
    <mergeCell ref="C27:G27"/>
    <mergeCell ref="Q27:U27"/>
    <mergeCell ref="C28:G28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C21:G21"/>
    <mergeCell ref="Q21:U21"/>
    <mergeCell ref="C22:G22"/>
    <mergeCell ref="Q22:U22"/>
    <mergeCell ref="C23:G23"/>
    <mergeCell ref="Q23:U23"/>
    <mergeCell ref="B50:N50"/>
    <mergeCell ref="C49:J49"/>
    <mergeCell ref="C47:G47"/>
    <mergeCell ref="B63:G63"/>
    <mergeCell ref="C64:J64"/>
    <mergeCell ref="C65:H65"/>
    <mergeCell ref="C60:J60"/>
    <mergeCell ref="B62:N62"/>
    <mergeCell ref="C71:J71"/>
    <mergeCell ref="C81:H81"/>
    <mergeCell ref="C82:H82"/>
    <mergeCell ref="C52:G52"/>
    <mergeCell ref="T52:U52"/>
    <mergeCell ref="C53:G53"/>
    <mergeCell ref="C78:J78"/>
    <mergeCell ref="C79:J79"/>
    <mergeCell ref="B80:H80"/>
    <mergeCell ref="C66:H66"/>
    <mergeCell ref="C67:H67"/>
    <mergeCell ref="C68:H68"/>
    <mergeCell ref="C69:J69"/>
    <mergeCell ref="C70:J70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2DE38-5522-4D28-AD43-8AFD09A7E518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703125"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 customWidth="1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16384" width="10.5703125" style="403"/>
  </cols>
  <sheetData>
    <row r="2" spans="2:14" s="393" customFormat="1" ht="22.5" customHeight="1" x14ac:dyDescent="0.2">
      <c r="B2" s="1022" t="s">
        <v>791</v>
      </c>
      <c r="C2" s="1023"/>
      <c r="D2" s="1023"/>
      <c r="E2" s="1023"/>
      <c r="F2" s="1023"/>
      <c r="G2" s="1034"/>
    </row>
    <row r="3" spans="2:14" x14ac:dyDescent="0.2">
      <c r="B3" s="1174" t="s">
        <v>683</v>
      </c>
      <c r="C3" s="1174"/>
      <c r="D3" s="1174"/>
      <c r="E3" s="1174"/>
      <c r="F3" s="1174"/>
      <c r="G3" s="1174"/>
      <c r="I3" s="1174" t="str">
        <f>B3</f>
        <v>AQUECIMENTO SOLAR DE ÁGUA</v>
      </c>
      <c r="J3" s="1174"/>
      <c r="K3" s="1174"/>
      <c r="L3" s="1174"/>
      <c r="M3" s="1174"/>
      <c r="N3" s="1174"/>
    </row>
    <row r="4" spans="2:14" x14ac:dyDescent="0.2">
      <c r="B4" s="1174" t="s">
        <v>735</v>
      </c>
      <c r="C4" s="1174"/>
      <c r="D4" s="1174"/>
      <c r="E4" s="1174"/>
      <c r="F4" s="1174"/>
      <c r="G4" s="1174"/>
      <c r="I4" s="1173" t="s">
        <v>736</v>
      </c>
      <c r="J4" s="1173"/>
      <c r="K4" s="1173"/>
      <c r="L4" s="1173"/>
      <c r="M4" s="1173"/>
      <c r="N4" s="1173"/>
    </row>
    <row r="5" spans="2:14" x14ac:dyDescent="0.2">
      <c r="B5" s="241"/>
      <c r="C5" s="242" t="s">
        <v>553</v>
      </c>
      <c r="D5" s="1170"/>
      <c r="E5" s="1170"/>
      <c r="F5" s="1170"/>
      <c r="G5" s="1171"/>
      <c r="I5" s="243">
        <v>1</v>
      </c>
      <c r="J5" s="1172" t="s">
        <v>554</v>
      </c>
      <c r="K5" s="1172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70"/>
      <c r="E6" s="1170"/>
      <c r="F6" s="1170"/>
      <c r="G6" s="1171"/>
      <c r="I6" s="243">
        <v>2</v>
      </c>
      <c r="J6" s="1172" t="s">
        <v>556</v>
      </c>
      <c r="K6" s="1172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72" t="s">
        <v>560</v>
      </c>
      <c r="K7" s="1172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72" t="s">
        <v>563</v>
      </c>
      <c r="K8" s="1172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72" t="s">
        <v>379</v>
      </c>
      <c r="K9" s="1172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72" t="s">
        <v>568</v>
      </c>
      <c r="K10" s="1172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72" t="s">
        <v>570</v>
      </c>
      <c r="K11" s="1172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72" t="s">
        <v>573</v>
      </c>
      <c r="K12" s="1172"/>
      <c r="L12" s="250" t="s">
        <v>574</v>
      </c>
      <c r="M12" s="245" t="s">
        <v>70</v>
      </c>
      <c r="N12" s="246"/>
    </row>
    <row r="13" spans="2:14" x14ac:dyDescent="0.2">
      <c r="B13" s="1173" t="s">
        <v>737</v>
      </c>
      <c r="C13" s="1173"/>
      <c r="D13" s="1173"/>
      <c r="E13" s="1173"/>
      <c r="F13" s="1173"/>
      <c r="G13" s="1173"/>
      <c r="I13" s="243"/>
      <c r="J13" s="1172" t="s">
        <v>575</v>
      </c>
      <c r="K13" s="1172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70"/>
      <c r="E14" s="1170"/>
      <c r="F14" s="1170"/>
      <c r="G14" s="1171"/>
      <c r="I14" s="243"/>
      <c r="J14" s="1172" t="s">
        <v>578</v>
      </c>
      <c r="K14" s="1172"/>
      <c r="L14" s="244"/>
      <c r="M14" s="1167">
        <v>24</v>
      </c>
      <c r="N14" s="1168"/>
    </row>
    <row r="15" spans="2:14" x14ac:dyDescent="0.2">
      <c r="B15" s="241"/>
      <c r="C15" s="247" t="s">
        <v>579</v>
      </c>
      <c r="D15" s="1169"/>
      <c r="E15" s="1170"/>
      <c r="F15" s="1170"/>
      <c r="G15" s="1171"/>
      <c r="I15" s="243"/>
      <c r="J15" s="1172" t="s">
        <v>580</v>
      </c>
      <c r="K15" s="1172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3" t="s">
        <v>739</v>
      </c>
      <c r="J16" s="1173"/>
      <c r="K16" s="1173"/>
      <c r="L16" s="1173"/>
      <c r="M16" s="1173"/>
      <c r="N16" s="1173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2" t="s">
        <v>585</v>
      </c>
      <c r="K17" s="1162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2" t="s">
        <v>573</v>
      </c>
      <c r="K18" s="1162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2" t="s">
        <v>130</v>
      </c>
      <c r="K19" s="1162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90" t="s">
        <v>738</v>
      </c>
      <c r="C21" s="1091"/>
      <c r="D21" s="1091"/>
      <c r="E21" s="1091"/>
      <c r="F21" s="1091"/>
      <c r="G21" s="1092"/>
      <c r="I21" s="1163" t="s">
        <v>589</v>
      </c>
      <c r="J21" s="1164"/>
      <c r="K21" s="1163" t="s">
        <v>590</v>
      </c>
      <c r="L21" s="1164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65" t="s">
        <v>591</v>
      </c>
      <c r="J22" s="1166"/>
      <c r="K22" s="1165" t="s">
        <v>592</v>
      </c>
      <c r="L22" s="1166"/>
    </row>
    <row r="23" spans="2:14" x14ac:dyDescent="0.2">
      <c r="B23" s="1127">
        <v>9</v>
      </c>
      <c r="C23" s="207" t="s">
        <v>216</v>
      </c>
      <c r="D23" s="275"/>
      <c r="E23" s="1154" t="s">
        <v>382</v>
      </c>
      <c r="F23" s="1156" t="s">
        <v>35</v>
      </c>
      <c r="G23" s="1160">
        <f>(N7*N5*N11*N12*N10*365)/(60*1000000)</f>
        <v>0</v>
      </c>
      <c r="I23" s="1153">
        <v>100</v>
      </c>
      <c r="J23" s="1153"/>
      <c r="K23" s="1153" t="s">
        <v>593</v>
      </c>
      <c r="L23" s="1153"/>
    </row>
    <row r="24" spans="2:14" x14ac:dyDescent="0.2">
      <c r="B24" s="1129"/>
      <c r="C24" s="209" t="s">
        <v>400</v>
      </c>
      <c r="D24" s="210">
        <f>CEE</f>
        <v>999.06196269178849</v>
      </c>
      <c r="E24" s="1155"/>
      <c r="F24" s="1157"/>
      <c r="G24" s="1161"/>
      <c r="I24" s="1153">
        <v>150</v>
      </c>
      <c r="J24" s="1153"/>
      <c r="K24" s="1153" t="s">
        <v>594</v>
      </c>
      <c r="L24" s="1153"/>
    </row>
    <row r="25" spans="2:14" x14ac:dyDescent="0.2">
      <c r="B25" s="1127">
        <v>10</v>
      </c>
      <c r="C25" s="207" t="s">
        <v>217</v>
      </c>
      <c r="D25" s="275"/>
      <c r="E25" s="1154" t="s">
        <v>368</v>
      </c>
      <c r="F25" s="1156" t="s">
        <v>37</v>
      </c>
      <c r="G25" s="1158">
        <f>(N5*N6*N9*(N7-N8))/1000</f>
        <v>0</v>
      </c>
      <c r="I25" s="1153">
        <v>200</v>
      </c>
      <c r="J25" s="1153"/>
      <c r="K25" s="1153" t="s">
        <v>595</v>
      </c>
      <c r="L25" s="1153"/>
    </row>
    <row r="26" spans="2:14" x14ac:dyDescent="0.2">
      <c r="B26" s="1129"/>
      <c r="C26" s="209" t="s">
        <v>397</v>
      </c>
      <c r="D26" s="210">
        <f>CED</f>
        <v>2552.7163986239998</v>
      </c>
      <c r="E26" s="1155"/>
      <c r="F26" s="1157"/>
      <c r="G26" s="1159"/>
      <c r="I26" s="1153">
        <v>300</v>
      </c>
      <c r="J26" s="1153"/>
      <c r="K26" s="1153" t="s">
        <v>596</v>
      </c>
      <c r="L26" s="1153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53">
        <v>400</v>
      </c>
      <c r="J27" s="1153"/>
      <c r="K27" s="1153" t="s">
        <v>598</v>
      </c>
      <c r="L27" s="1153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68" t="s">
        <v>782</v>
      </c>
      <c r="C33" s="1069"/>
      <c r="D33" s="1069"/>
      <c r="E33" s="1069"/>
      <c r="F33" s="1069"/>
      <c r="G33" s="1070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J7:K7"/>
    <mergeCell ref="J8:K8"/>
    <mergeCell ref="J9:K9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8:K18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09741-9ADD-4701-9663-D3EA038272DD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964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8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7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7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7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7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32AA-92F4-454B-8A1D-379CAE571D95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965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EQUIPAMENTOS HOSPITALARES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IF(ISBLANK('HospCusto (ORÇ)'!C8)," ",'HospCusto (ORÇ)'!C8)</f>
        <v xml:space="preserve"> </v>
      </c>
      <c r="D8" s="1140"/>
      <c r="E8" s="1140"/>
      <c r="F8" s="1140"/>
      <c r="G8" s="1112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IF(ISBLANK('HospCusto (ORÇ)'!C9)," ",'HospCusto (ORÇ)'!C9)</f>
        <v xml:space="preserve"> </v>
      </c>
      <c r="D9" s="1140"/>
      <c r="E9" s="1140"/>
      <c r="F9" s="1140"/>
      <c r="G9" s="1112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IF(ISBLANK('HospCusto (ORÇ)'!C10)," ",'HospCusto (ORÇ)'!C10)</f>
        <v xml:space="preserve"> </v>
      </c>
      <c r="D10" s="1140"/>
      <c r="E10" s="1140"/>
      <c r="F10" s="1140"/>
      <c r="G10" s="1112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IF(ISBLANK('HospCusto (ORÇ)'!C11)," ",'HospCusto (ORÇ)'!C11)</f>
        <v xml:space="preserve"> </v>
      </c>
      <c r="D11" s="1140"/>
      <c r="E11" s="1140"/>
      <c r="F11" s="1140"/>
      <c r="G11" s="1112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IF(ISBLANK('HospCusto (ORÇ)'!C12)," ",'HospCusto (ORÇ)'!C12)</f>
        <v xml:space="preserve"> </v>
      </c>
      <c r="D12" s="1140"/>
      <c r="E12" s="1140"/>
      <c r="F12" s="1140"/>
      <c r="G12" s="1112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IF(ISBLANK('HospCusto (ORÇ)'!C13)," ",'HospCusto (ORÇ)'!C13)</f>
        <v xml:space="preserve"> </v>
      </c>
      <c r="D13" s="1140"/>
      <c r="E13" s="1140"/>
      <c r="F13" s="1140"/>
      <c r="G13" s="1112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IF(ISBLANK('HospCusto (ORÇ)'!C14)," ",'HospCusto (ORÇ)'!C14)</f>
        <v xml:space="preserve"> </v>
      </c>
      <c r="D14" s="1140"/>
      <c r="E14" s="1140"/>
      <c r="F14" s="1140"/>
      <c r="G14" s="1112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IF(ISBLANK('HospCusto (ORÇ)'!C15)," ",'HospCusto (ORÇ)'!C15)</f>
        <v xml:space="preserve"> </v>
      </c>
      <c r="D15" s="1140"/>
      <c r="E15" s="1140"/>
      <c r="F15" s="1140"/>
      <c r="G15" s="1112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0" t="str">
        <f>IF(ISBLANK('HospCusto (ORÇ)'!C16)," ",'HospCusto (ORÇ)'!C16)</f>
        <v xml:space="preserve"> </v>
      </c>
      <c r="D16" s="1140"/>
      <c r="E16" s="1140"/>
      <c r="F16" s="1140"/>
      <c r="G16" s="1112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IF(ISBLANK('HospCusto (ORÇ)'!C17)," ",'HospCusto (ORÇ)'!C17)</f>
        <v xml:space="preserve"> </v>
      </c>
      <c r="D17" s="1140"/>
      <c r="E17" s="1140"/>
      <c r="F17" s="1140"/>
      <c r="G17" s="1112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IF(ISBLANK('HospCusto (ORÇ)'!C18)," ",'HospCusto (ORÇ)'!C18)</f>
        <v xml:space="preserve"> </v>
      </c>
      <c r="D18" s="1140"/>
      <c r="E18" s="1140"/>
      <c r="F18" s="1140"/>
      <c r="G18" s="1112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IF(ISBLANK('HospCusto (ORÇ)'!C19)," ",'HospCusto (ORÇ)'!C19)</f>
        <v xml:space="preserve"> </v>
      </c>
      <c r="D19" s="1140"/>
      <c r="E19" s="1140"/>
      <c r="F19" s="1140"/>
      <c r="G19" s="1112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IF(ISBLANK('HospCusto (ORÇ)'!C20)," ",'HospCusto (ORÇ)'!C20)</f>
        <v xml:space="preserve"> </v>
      </c>
      <c r="D20" s="1140"/>
      <c r="E20" s="1140"/>
      <c r="F20" s="1140"/>
      <c r="G20" s="1112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IF(ISBLANK('HospCusto (ORÇ)'!C21)," ",'HospCusto (ORÇ)'!C21)</f>
        <v xml:space="preserve"> </v>
      </c>
      <c r="D21" s="1140"/>
      <c r="E21" s="1140"/>
      <c r="F21" s="1140"/>
      <c r="G21" s="1112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IF(ISBLANK('HospCusto (ORÇ)'!C22)," ",'HospCusto (ORÇ)'!C22)</f>
        <v xml:space="preserve"> </v>
      </c>
      <c r="D22" s="1140"/>
      <c r="E22" s="1140"/>
      <c r="F22" s="1140"/>
      <c r="G22" s="1112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IF(ISBLANK('HospCusto (ORÇ)'!C23)," ",'HospCusto (ORÇ)'!C23)</f>
        <v xml:space="preserve"> </v>
      </c>
      <c r="D23" s="1140"/>
      <c r="E23" s="1140"/>
      <c r="F23" s="1140"/>
      <c r="G23" s="1112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IF(ISBLANK('HospCusto (ORÇ)'!C24)," ",'HospCusto (ORÇ)'!C24)</f>
        <v xml:space="preserve"> </v>
      </c>
      <c r="D24" s="1140"/>
      <c r="E24" s="1140"/>
      <c r="F24" s="1140"/>
      <c r="G24" s="1112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IF(ISBLANK('HospCusto (ORÇ)'!C25)," ",'HospCusto (ORÇ)'!C25)</f>
        <v xml:space="preserve"> </v>
      </c>
      <c r="D25" s="1140"/>
      <c r="E25" s="1140"/>
      <c r="F25" s="1140"/>
      <c r="G25" s="1112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IF(ISBLANK('HospCusto (ORÇ)'!C26)," ",'HospCusto (ORÇ)'!C26)</f>
        <v xml:space="preserve"> </v>
      </c>
      <c r="D26" s="1140"/>
      <c r="E26" s="1140"/>
      <c r="F26" s="1140"/>
      <c r="G26" s="1112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IF(ISBLANK('HospCusto (ORÇ)'!C27)," ",'HospCusto (ORÇ)'!C27)</f>
        <v xml:space="preserve"> </v>
      </c>
      <c r="D27" s="1140"/>
      <c r="E27" s="1140"/>
      <c r="F27" s="1140"/>
      <c r="G27" s="1112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IF(ISBLANK('HospCusto (ORÇ)'!C28)," ",'HospCusto (ORÇ)'!C28)</f>
        <v xml:space="preserve"> </v>
      </c>
      <c r="D28" s="1140"/>
      <c r="E28" s="1140"/>
      <c r="F28" s="1140"/>
      <c r="G28" s="1112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IF(ISBLANK('HospCusto (ORÇ)'!C29)," ",'HospCusto (ORÇ)'!C29)</f>
        <v xml:space="preserve"> </v>
      </c>
      <c r="D29" s="1140"/>
      <c r="E29" s="1140"/>
      <c r="F29" s="1140"/>
      <c r="G29" s="1112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IF(ISBLANK('HospCusto (ORÇ)'!C30)," ",'HospCusto (ORÇ)'!C30)</f>
        <v xml:space="preserve"> </v>
      </c>
      <c r="D30" s="1140"/>
      <c r="E30" s="1140"/>
      <c r="F30" s="1140"/>
      <c r="G30" s="1112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IF(ISBLANK('HospCusto (ORÇ)'!C31)," ",'HospCusto (ORÇ)'!C31)</f>
        <v xml:space="preserve"> </v>
      </c>
      <c r="D31" s="1140"/>
      <c r="E31" s="1140"/>
      <c r="F31" s="1140"/>
      <c r="G31" s="1112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IF(ISBLANK('HospCusto (ORÇ)'!C32)," ",'HospCusto (ORÇ)'!C32)</f>
        <v xml:space="preserve"> </v>
      </c>
      <c r="D32" s="1140"/>
      <c r="E32" s="1140"/>
      <c r="F32" s="1140"/>
      <c r="G32" s="1112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IF(ISBLANK('HospCusto (ORÇ)'!C33)," ",'HospCusto (ORÇ)'!C33)</f>
        <v xml:space="preserve"> </v>
      </c>
      <c r="D33" s="1140"/>
      <c r="E33" s="1140"/>
      <c r="F33" s="1140"/>
      <c r="G33" s="1112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0" t="str">
        <f>IF(ISBLANK('HospCusto (ORÇ)'!C34)," ",'HospCusto (ORÇ)'!C34)</f>
        <v xml:space="preserve"> </v>
      </c>
      <c r="D34" s="1140"/>
      <c r="E34" s="1140"/>
      <c r="F34" s="1140"/>
      <c r="G34" s="1112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IF(ISBLANK('HospCusto (ORÇ)'!C35)," ",'HospCusto (ORÇ)'!C35)</f>
        <v xml:space="preserve"> </v>
      </c>
      <c r="D35" s="1140"/>
      <c r="E35" s="1140"/>
      <c r="F35" s="1140"/>
      <c r="G35" s="1112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IF(ISBLANK('HospCusto (ORÇ)'!C36)," ",'HospCusto (ORÇ)'!C36)</f>
        <v xml:space="preserve"> </v>
      </c>
      <c r="D36" s="1140"/>
      <c r="E36" s="1140"/>
      <c r="F36" s="1140"/>
      <c r="G36" s="1112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IF(ISBLANK('HospCusto (ORÇ)'!C37)," ",'HospCusto (ORÇ)'!C37)</f>
        <v xml:space="preserve"> </v>
      </c>
      <c r="D37" s="1140"/>
      <c r="E37" s="1140"/>
      <c r="F37" s="1140"/>
      <c r="G37" s="1112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IF(ISBLANK('HospCusto (ORÇ)'!C38)," ",'HospCusto (ORÇ)'!C38)</f>
        <v xml:space="preserve"> </v>
      </c>
      <c r="D38" s="1140"/>
      <c r="E38" s="1140"/>
      <c r="F38" s="1140"/>
      <c r="G38" s="1112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IF(ISBLANK('HospCusto (ORÇ)'!C39)," ",'HospCusto (ORÇ)'!C39)</f>
        <v xml:space="preserve"> </v>
      </c>
      <c r="D39" s="1140"/>
      <c r="E39" s="1140"/>
      <c r="F39" s="1140"/>
      <c r="G39" s="1112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IF(ISBLANK('HospCusto (ORÇ)'!C40)," ",'HospCusto (ORÇ)'!C40)</f>
        <v xml:space="preserve"> </v>
      </c>
      <c r="D40" s="1140"/>
      <c r="E40" s="1140"/>
      <c r="F40" s="1140"/>
      <c r="G40" s="1112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IF(ISBLANK('HospCusto (ORÇ)'!C41)," ",'HospCusto (ORÇ)'!C41)</f>
        <v xml:space="preserve"> </v>
      </c>
      <c r="D41" s="1140"/>
      <c r="E41" s="1140"/>
      <c r="F41" s="1140"/>
      <c r="G41" s="1112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IF(ISBLANK('HospCusto (ORÇ)'!C42)," ",'HospCusto (ORÇ)'!C42)</f>
        <v xml:space="preserve"> </v>
      </c>
      <c r="D42" s="1140"/>
      <c r="E42" s="1140"/>
      <c r="F42" s="1140"/>
      <c r="G42" s="1112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IF(ISBLANK('HospCusto (ORÇ)'!C43)," ",'HospCusto (ORÇ)'!C43)</f>
        <v xml:space="preserve"> </v>
      </c>
      <c r="D43" s="1140"/>
      <c r="E43" s="1140"/>
      <c r="F43" s="1140"/>
      <c r="G43" s="1112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IF(ISBLANK('HospCusto (ORÇ)'!C44)," ",'HospCusto (ORÇ)'!C44)</f>
        <v xml:space="preserve"> </v>
      </c>
      <c r="D44" s="1140"/>
      <c r="E44" s="1140"/>
      <c r="F44" s="1140"/>
      <c r="G44" s="1112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IF(ISBLANK('HospCusto (ORÇ)'!C45)," ",'HospCusto (ORÇ)'!C45)</f>
        <v xml:space="preserve"> </v>
      </c>
      <c r="D45" s="1140"/>
      <c r="E45" s="1140"/>
      <c r="F45" s="1140"/>
      <c r="G45" s="1112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IF(ISBLANK('HospCusto (ORÇ)'!C46)," ",'HospCusto (ORÇ)'!C46)</f>
        <v xml:space="preserve"> </v>
      </c>
      <c r="D46" s="1140"/>
      <c r="E46" s="1140"/>
      <c r="F46" s="1140"/>
      <c r="G46" s="1112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IF(ISBLANK('HospCusto (ORÇ)'!C47)," ",'HospCusto (ORÇ)'!C47)</f>
        <v xml:space="preserve"> </v>
      </c>
      <c r="D47" s="1140"/>
      <c r="E47" s="1140"/>
      <c r="F47" s="1140"/>
      <c r="G47" s="1112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IF(ISBLANK('HospCusto (ORÇ)'!C48)," ",'HospCusto (ORÇ)'!C48)</f>
        <v>Acessórios</v>
      </c>
      <c r="D48" s="1140"/>
      <c r="E48" s="1140"/>
      <c r="F48" s="1140"/>
      <c r="G48" s="1112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599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836</v>
      </c>
      <c r="Q49" s="1123"/>
      <c r="R49" s="1123"/>
      <c r="S49" s="1123"/>
      <c r="T49" s="1123"/>
      <c r="U49" s="1123"/>
      <c r="V49" s="1124"/>
      <c r="W49" s="171" t="s">
        <v>840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837</v>
      </c>
      <c r="Q50" s="1123"/>
      <c r="R50" s="1123"/>
      <c r="S50" s="1123"/>
      <c r="T50" s="1123"/>
      <c r="U50" s="1123"/>
      <c r="V50" s="1124"/>
      <c r="W50" s="171" t="s">
        <v>841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IF(ISBLANK('HospCusto (ORÇ)'!C60)," ",'HospCusto (ORÇ)'!C60)</f>
        <v xml:space="preserve"> </v>
      </c>
      <c r="D55" s="1140"/>
      <c r="E55" s="1140"/>
      <c r="F55" s="1140"/>
      <c r="G55" s="1112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IF(ISBLANK('HospCusto (ORÇ)'!C61)," ",'HospCusto (ORÇ)'!C61)</f>
        <v xml:space="preserve"> </v>
      </c>
      <c r="D56" s="1140"/>
      <c r="E56" s="1140"/>
      <c r="F56" s="1140"/>
      <c r="G56" s="1112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IF(ISBLANK('HospCusto (ORÇ)'!C62)," ",'HospCusto (ORÇ)'!C62)</f>
        <v xml:space="preserve"> </v>
      </c>
      <c r="D57" s="1140"/>
      <c r="E57" s="1140"/>
      <c r="F57" s="1140"/>
      <c r="G57" s="1112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IF(ISBLANK('HospCusto (ORÇ)'!C63)," ",'HospCusto (ORÇ)'!C63)</f>
        <v xml:space="preserve"> </v>
      </c>
      <c r="D58" s="1140"/>
      <c r="E58" s="1140"/>
      <c r="F58" s="1140"/>
      <c r="G58" s="1112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IF(ISBLANK('HospCusto (ORÇ)'!C64)," ",'HospCusto (ORÇ)'!C64)</f>
        <v xml:space="preserve"> </v>
      </c>
      <c r="D59" s="1140"/>
      <c r="E59" s="1140"/>
      <c r="F59" s="1140"/>
      <c r="G59" s="1112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601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602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IF(ISBLANK('HospCusto (ORÇ)'!C76)," ",'HospCusto (ORÇ)'!C76)</f>
        <v xml:space="preserve"> </v>
      </c>
      <c r="D66" s="1114"/>
      <c r="E66" s="1114"/>
      <c r="F66" s="1114"/>
      <c r="G66" s="1114"/>
      <c r="H66" s="1115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IF(ISBLANK('HospCusto (ORÇ)'!C77)," ",'HospCusto (ORÇ)'!C77)</f>
        <v xml:space="preserve"> </v>
      </c>
      <c r="D67" s="1114"/>
      <c r="E67" s="1114"/>
      <c r="F67" s="1114"/>
      <c r="G67" s="1114"/>
      <c r="H67" s="1115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IF(ISBLANK('HospCusto (ORÇ)'!C78)," ",'HospCusto (ORÇ)'!C78)</f>
        <v xml:space="preserve"> </v>
      </c>
      <c r="D68" s="1114"/>
      <c r="E68" s="1114"/>
      <c r="F68" s="1114"/>
      <c r="G68" s="1114"/>
      <c r="H68" s="1115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834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603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604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IF(ISBLANK('HospCusto (ORÇ)'!C90)," ",'HospCusto (ORÇ)'!C90)</f>
        <v xml:space="preserve"> </v>
      </c>
      <c r="D81" s="1114"/>
      <c r="E81" s="1114"/>
      <c r="F81" s="1114"/>
      <c r="G81" s="1114"/>
      <c r="H81" s="1115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IF(ISBLANK('HospCusto (ORÇ)'!C91)," ",'HospCusto (ORÇ)'!C91)</f>
        <v xml:space="preserve"> </v>
      </c>
      <c r="D82" s="1114"/>
      <c r="E82" s="1114"/>
      <c r="F82" s="1114"/>
      <c r="G82" s="1114"/>
      <c r="H82" s="1115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IF(ISBLANK('HospCusto (ORÇ)'!C92)," ",'HospCusto (ORÇ)'!C92)</f>
        <v xml:space="preserve"> </v>
      </c>
      <c r="D83" s="1114"/>
      <c r="E83" s="1114"/>
      <c r="F83" s="1114"/>
      <c r="G83" s="1114"/>
      <c r="H83" s="1115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835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605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771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C77:J77"/>
    <mergeCell ref="C68:H68"/>
    <mergeCell ref="C69:J69"/>
    <mergeCell ref="C70:J70"/>
    <mergeCell ref="C71:J71"/>
    <mergeCell ref="B72:N72"/>
    <mergeCell ref="B62:N62"/>
    <mergeCell ref="C61:J61"/>
    <mergeCell ref="B73:G73"/>
    <mergeCell ref="C74:J74"/>
    <mergeCell ref="C75:J75"/>
    <mergeCell ref="C76:J76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13:G13"/>
    <mergeCell ref="Q13:U13"/>
    <mergeCell ref="C34:G34"/>
    <mergeCell ref="C35:G35"/>
    <mergeCell ref="C37:G37"/>
    <mergeCell ref="C36:G36"/>
    <mergeCell ref="C10:G10"/>
    <mergeCell ref="Q10:U10"/>
    <mergeCell ref="C11:G11"/>
    <mergeCell ref="Q11:U11"/>
    <mergeCell ref="C12:G12"/>
    <mergeCell ref="Q12:U12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17:G17"/>
    <mergeCell ref="Q17:U17"/>
    <mergeCell ref="C18:G18"/>
    <mergeCell ref="Q18:U18"/>
    <mergeCell ref="P2:X2"/>
    <mergeCell ref="L3:N3"/>
    <mergeCell ref="P3:X4"/>
    <mergeCell ref="B6:N6"/>
    <mergeCell ref="C8:G8"/>
    <mergeCell ref="Q8:U8"/>
    <mergeCell ref="C14:G14"/>
    <mergeCell ref="Q14:U14"/>
    <mergeCell ref="C15:G15"/>
    <mergeCell ref="Q15:U15"/>
    <mergeCell ref="C16:G16"/>
    <mergeCell ref="Q16:U16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38:U38"/>
    <mergeCell ref="C39:G39"/>
    <mergeCell ref="Q39:U39"/>
    <mergeCell ref="Q32:U32"/>
    <mergeCell ref="C33:G33"/>
    <mergeCell ref="Q33:U33"/>
    <mergeCell ref="Q34:U34"/>
    <mergeCell ref="Q35:U35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C53:G53"/>
    <mergeCell ref="C54:G54"/>
    <mergeCell ref="C55:G55"/>
    <mergeCell ref="C56:G56"/>
    <mergeCell ref="C49:J49"/>
    <mergeCell ref="B50:N50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CBAC-49BE-413E-ACE5-BE96D06441A9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792</v>
      </c>
      <c r="C2" s="1134"/>
      <c r="D2" s="1134"/>
      <c r="E2" s="1134"/>
      <c r="F2" s="1134"/>
      <c r="G2" s="1134"/>
    </row>
    <row r="3" spans="2:27" x14ac:dyDescent="0.2">
      <c r="B3" s="1090" t="s">
        <v>687</v>
      </c>
      <c r="C3" s="1091"/>
      <c r="D3" s="1091"/>
      <c r="E3" s="1091"/>
      <c r="F3" s="1091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7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28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28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29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27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28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28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28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29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90" t="s">
        <v>863</v>
      </c>
      <c r="C23" s="1091"/>
      <c r="D23" s="1091"/>
      <c r="E23" s="1091"/>
      <c r="F23" s="1092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27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28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28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9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27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28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28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28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29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2552.7163986239998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999.06196269178849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30" t="s">
        <v>782</v>
      </c>
      <c r="C55" s="1130"/>
      <c r="D55" s="1130"/>
      <c r="E55" s="1130"/>
      <c r="F55" s="1130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AD3F-8639-469C-9AB2-297C0468EFDC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966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7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8B086-D6E1-4BF2-9486-8B555C707BB7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967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OUTROS SISTEMAS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IF(ISBLANK('OutrosCusto (ORÇ)'!C8)," ",'OutrosCusto (ORÇ)'!C8)</f>
        <v xml:space="preserve"> </v>
      </c>
      <c r="D8" s="1140"/>
      <c r="E8" s="1140"/>
      <c r="F8" s="1140"/>
      <c r="G8" s="1112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IF(ISBLANK('OutrosCusto (ORÇ)'!C9)," ",'OutrosCusto (ORÇ)'!C9)</f>
        <v xml:space="preserve"> </v>
      </c>
      <c r="D9" s="1140"/>
      <c r="E9" s="1140"/>
      <c r="F9" s="1140"/>
      <c r="G9" s="1112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IF(ISBLANK('OutrosCusto (ORÇ)'!C10)," ",'OutrosCusto (ORÇ)'!C10)</f>
        <v xml:space="preserve"> </v>
      </c>
      <c r="D10" s="1140"/>
      <c r="E10" s="1140"/>
      <c r="F10" s="1140"/>
      <c r="G10" s="1112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IF(ISBLANK('OutrosCusto (ORÇ)'!C11)," ",'OutrosCusto (ORÇ)'!C11)</f>
        <v xml:space="preserve"> </v>
      </c>
      <c r="D11" s="1140"/>
      <c r="E11" s="1140"/>
      <c r="F11" s="1140"/>
      <c r="G11" s="1112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IF(ISBLANK('OutrosCusto (ORÇ)'!C12)," ",'OutrosCusto (ORÇ)'!C12)</f>
        <v xml:space="preserve"> </v>
      </c>
      <c r="D12" s="1140"/>
      <c r="E12" s="1140"/>
      <c r="F12" s="1140"/>
      <c r="G12" s="1112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IF(ISBLANK('OutrosCusto (ORÇ)'!C13)," ",'OutrosCusto (ORÇ)'!C13)</f>
        <v xml:space="preserve"> </v>
      </c>
      <c r="D13" s="1140"/>
      <c r="E13" s="1140"/>
      <c r="F13" s="1140"/>
      <c r="G13" s="1112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IF(ISBLANK('OutrosCusto (ORÇ)'!C14)," ",'OutrosCusto (ORÇ)'!C14)</f>
        <v xml:space="preserve"> </v>
      </c>
      <c r="D14" s="1140"/>
      <c r="E14" s="1140"/>
      <c r="F14" s="1140"/>
      <c r="G14" s="1112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IF(ISBLANK('OutrosCusto (ORÇ)'!C15)," ",'OutrosCusto (ORÇ)'!C15)</f>
        <v xml:space="preserve"> </v>
      </c>
      <c r="D15" s="1140"/>
      <c r="E15" s="1140"/>
      <c r="F15" s="1140"/>
      <c r="G15" s="1112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IF(ISBLANK('OutrosCusto (ORÇ)'!C16)," ",'OutrosCusto (ORÇ)'!C16)</f>
        <v xml:space="preserve"> </v>
      </c>
      <c r="D16" s="1140"/>
      <c r="E16" s="1140"/>
      <c r="F16" s="1140"/>
      <c r="G16" s="1112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IF(ISBLANK('OutrosCusto (ORÇ)'!C17)," ",'OutrosCusto (ORÇ)'!C17)</f>
        <v xml:space="preserve"> </v>
      </c>
      <c r="D17" s="1140"/>
      <c r="E17" s="1140"/>
      <c r="F17" s="1140"/>
      <c r="G17" s="1112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IF(ISBLANK('OutrosCusto (ORÇ)'!C18)," ",'OutrosCusto (ORÇ)'!C18)</f>
        <v xml:space="preserve"> </v>
      </c>
      <c r="D18" s="1140"/>
      <c r="E18" s="1140"/>
      <c r="F18" s="1140"/>
      <c r="G18" s="1112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IF(ISBLANK('OutrosCusto (ORÇ)'!C19)," ",'OutrosCusto (ORÇ)'!C19)</f>
        <v xml:space="preserve"> </v>
      </c>
      <c r="D19" s="1140"/>
      <c r="E19" s="1140"/>
      <c r="F19" s="1140"/>
      <c r="G19" s="1112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IF(ISBLANK('OutrosCusto (ORÇ)'!C20)," ",'OutrosCusto (ORÇ)'!C20)</f>
        <v xml:space="preserve"> </v>
      </c>
      <c r="D20" s="1140"/>
      <c r="E20" s="1140"/>
      <c r="F20" s="1140"/>
      <c r="G20" s="1112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0" t="str">
        <f>IF(ISBLANK('OutrosCusto (ORÇ)'!C21)," ",'OutrosCusto (ORÇ)'!C21)</f>
        <v xml:space="preserve"> </v>
      </c>
      <c r="D21" s="1140"/>
      <c r="E21" s="1140"/>
      <c r="F21" s="1140"/>
      <c r="G21" s="1112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IF(ISBLANK('OutrosCusto (ORÇ)'!C22)," ",'OutrosCusto (ORÇ)'!C22)</f>
        <v xml:space="preserve"> </v>
      </c>
      <c r="D22" s="1140"/>
      <c r="E22" s="1140"/>
      <c r="F22" s="1140"/>
      <c r="G22" s="1112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IF(ISBLANK('OutrosCusto (ORÇ)'!C23)," ",'OutrosCusto (ORÇ)'!C23)</f>
        <v xml:space="preserve"> </v>
      </c>
      <c r="D23" s="1140"/>
      <c r="E23" s="1140"/>
      <c r="F23" s="1140"/>
      <c r="G23" s="1112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IF(ISBLANK('OutrosCusto (ORÇ)'!C24)," ",'OutrosCusto (ORÇ)'!C24)</f>
        <v xml:space="preserve"> </v>
      </c>
      <c r="D24" s="1140"/>
      <c r="E24" s="1140"/>
      <c r="F24" s="1140"/>
      <c r="G24" s="1112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IF(ISBLANK('OutrosCusto (ORÇ)'!C25)," ",'OutrosCusto (ORÇ)'!C25)</f>
        <v xml:space="preserve"> </v>
      </c>
      <c r="D25" s="1140"/>
      <c r="E25" s="1140"/>
      <c r="F25" s="1140"/>
      <c r="G25" s="1112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IF(ISBLANK('OutrosCusto (ORÇ)'!C26)," ",'OutrosCusto (ORÇ)'!C26)</f>
        <v xml:space="preserve"> </v>
      </c>
      <c r="D26" s="1140"/>
      <c r="E26" s="1140"/>
      <c r="F26" s="1140"/>
      <c r="G26" s="1112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IF(ISBLANK('OutrosCusto (ORÇ)'!C27)," ",'OutrosCusto (ORÇ)'!C27)</f>
        <v xml:space="preserve"> </v>
      </c>
      <c r="D27" s="1140"/>
      <c r="E27" s="1140"/>
      <c r="F27" s="1140"/>
      <c r="G27" s="1112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IF(ISBLANK('OutrosCusto (ORÇ)'!C28)," ",'OutrosCusto (ORÇ)'!C28)</f>
        <v xml:space="preserve"> </v>
      </c>
      <c r="D28" s="1140"/>
      <c r="E28" s="1140"/>
      <c r="F28" s="1140"/>
      <c r="G28" s="1112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IF(ISBLANK('OutrosCusto (ORÇ)'!C29)," ",'OutrosCusto (ORÇ)'!C29)</f>
        <v xml:space="preserve"> </v>
      </c>
      <c r="D29" s="1140"/>
      <c r="E29" s="1140"/>
      <c r="F29" s="1140"/>
      <c r="G29" s="1112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IF(ISBLANK('OutrosCusto (ORÇ)'!C30)," ",'OutrosCusto (ORÇ)'!C30)</f>
        <v xml:space="preserve"> </v>
      </c>
      <c r="D30" s="1140"/>
      <c r="E30" s="1140"/>
      <c r="F30" s="1140"/>
      <c r="G30" s="1112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IF(ISBLANK('OutrosCusto (ORÇ)'!C31)," ",'OutrosCusto (ORÇ)'!C31)</f>
        <v xml:space="preserve"> </v>
      </c>
      <c r="D31" s="1140"/>
      <c r="E31" s="1140"/>
      <c r="F31" s="1140"/>
      <c r="G31" s="1112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IF(ISBLANK('OutrosCusto (ORÇ)'!C32)," ",'OutrosCusto (ORÇ)'!C32)</f>
        <v xml:space="preserve"> </v>
      </c>
      <c r="D32" s="1140"/>
      <c r="E32" s="1140"/>
      <c r="F32" s="1140"/>
      <c r="G32" s="1112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IF(ISBLANK('OutrosCusto (ORÇ)'!C33)," ",'OutrosCusto (ORÇ)'!C33)</f>
        <v xml:space="preserve"> </v>
      </c>
      <c r="D33" s="1140"/>
      <c r="E33" s="1140"/>
      <c r="F33" s="1140"/>
      <c r="G33" s="1112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IF(ISBLANK('OutrosCusto (ORÇ)'!C34)," ",'OutrosCusto (ORÇ)'!C34)</f>
        <v xml:space="preserve"> </v>
      </c>
      <c r="D34" s="1140"/>
      <c r="E34" s="1140"/>
      <c r="F34" s="1140"/>
      <c r="G34" s="1112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IF(ISBLANK('OutrosCusto (ORÇ)'!C35)," ",'OutrosCusto (ORÇ)'!C35)</f>
        <v xml:space="preserve"> </v>
      </c>
      <c r="D35" s="1140"/>
      <c r="E35" s="1140"/>
      <c r="F35" s="1140"/>
      <c r="G35" s="1112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IF(ISBLANK('OutrosCusto (ORÇ)'!C36)," ",'OutrosCusto (ORÇ)'!C36)</f>
        <v xml:space="preserve"> </v>
      </c>
      <c r="D36" s="1140"/>
      <c r="E36" s="1140"/>
      <c r="F36" s="1140"/>
      <c r="G36" s="1112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IF(ISBLANK('OutrosCusto (ORÇ)'!C37)," ",'OutrosCusto (ORÇ)'!C37)</f>
        <v xml:space="preserve"> </v>
      </c>
      <c r="D37" s="1140"/>
      <c r="E37" s="1140"/>
      <c r="F37" s="1140"/>
      <c r="G37" s="1112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IF(ISBLANK('OutrosCusto (ORÇ)'!C38)," ",'OutrosCusto (ORÇ)'!C38)</f>
        <v xml:space="preserve"> </v>
      </c>
      <c r="D38" s="1140"/>
      <c r="E38" s="1140"/>
      <c r="F38" s="1140"/>
      <c r="G38" s="1112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IF(ISBLANK('OutrosCusto (ORÇ)'!C39)," ",'OutrosCusto (ORÇ)'!C39)</f>
        <v xml:space="preserve"> </v>
      </c>
      <c r="D39" s="1140"/>
      <c r="E39" s="1140"/>
      <c r="F39" s="1140"/>
      <c r="G39" s="1112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IF(ISBLANK('OutrosCusto (ORÇ)'!C40)," ",'OutrosCusto (ORÇ)'!C40)</f>
        <v xml:space="preserve"> </v>
      </c>
      <c r="D40" s="1140"/>
      <c r="E40" s="1140"/>
      <c r="F40" s="1140"/>
      <c r="G40" s="1112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IF(ISBLANK('OutrosCusto (ORÇ)'!C41)," ",'OutrosCusto (ORÇ)'!C41)</f>
        <v xml:space="preserve"> </v>
      </c>
      <c r="D41" s="1140"/>
      <c r="E41" s="1140"/>
      <c r="F41" s="1140"/>
      <c r="G41" s="1112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IF(ISBLANK('OutrosCusto (ORÇ)'!C42)," ",'OutrosCusto (ORÇ)'!C42)</f>
        <v xml:space="preserve"> </v>
      </c>
      <c r="D42" s="1140"/>
      <c r="E42" s="1140"/>
      <c r="F42" s="1140"/>
      <c r="G42" s="1112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IF(ISBLANK('OutrosCusto (ORÇ)'!C43)," ",'OutrosCusto (ORÇ)'!C43)</f>
        <v xml:space="preserve"> </v>
      </c>
      <c r="D43" s="1140"/>
      <c r="E43" s="1140"/>
      <c r="F43" s="1140"/>
      <c r="G43" s="1112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IF(ISBLANK('OutrosCusto (ORÇ)'!C44)," ",'OutrosCusto (ORÇ)'!C44)</f>
        <v xml:space="preserve"> </v>
      </c>
      <c r="D44" s="1140"/>
      <c r="E44" s="1140"/>
      <c r="F44" s="1140"/>
      <c r="G44" s="1112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IF(ISBLANK('OutrosCusto (ORÇ)'!C45)," ",'OutrosCusto (ORÇ)'!C45)</f>
        <v xml:space="preserve"> </v>
      </c>
      <c r="D45" s="1140"/>
      <c r="E45" s="1140"/>
      <c r="F45" s="1140"/>
      <c r="G45" s="1112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IF(ISBLANK('OutrosCusto (ORÇ)'!C46)," ",'OutrosCusto (ORÇ)'!C46)</f>
        <v xml:space="preserve"> </v>
      </c>
      <c r="D46" s="1140"/>
      <c r="E46" s="1140"/>
      <c r="F46" s="1140"/>
      <c r="G46" s="1112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IF(ISBLANK('OutrosCusto (ORÇ)'!C47)," ",'OutrosCusto (ORÇ)'!C47)</f>
        <v xml:space="preserve"> </v>
      </c>
      <c r="D47" s="1140"/>
      <c r="E47" s="1140"/>
      <c r="F47" s="1140"/>
      <c r="G47" s="1112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IF(ISBLANK('OutrosCusto (ORÇ)'!C48)," ",'OutrosCusto (ORÇ)'!C48)</f>
        <v>Acessórios</v>
      </c>
      <c r="D48" s="1140"/>
      <c r="E48" s="1140"/>
      <c r="F48" s="1140"/>
      <c r="G48" s="1112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842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851</v>
      </c>
      <c r="Q49" s="1123"/>
      <c r="R49" s="1123"/>
      <c r="S49" s="1123"/>
      <c r="T49" s="1123"/>
      <c r="U49" s="1123"/>
      <c r="V49" s="1124"/>
      <c r="W49" s="171" t="s">
        <v>855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852</v>
      </c>
      <c r="Q50" s="1123"/>
      <c r="R50" s="1123"/>
      <c r="S50" s="1123"/>
      <c r="T50" s="1123"/>
      <c r="U50" s="1123"/>
      <c r="V50" s="1124"/>
      <c r="W50" s="171" t="s">
        <v>856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IF(ISBLANK('OutrosCusto (ORÇ)'!C60)," ",'OutrosCusto (ORÇ)'!C60)</f>
        <v xml:space="preserve"> </v>
      </c>
      <c r="D55" s="1140"/>
      <c r="E55" s="1140"/>
      <c r="F55" s="1140"/>
      <c r="G55" s="1112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IF(ISBLANK('OutrosCusto (ORÇ)'!C61)," ",'OutrosCusto (ORÇ)'!C61)</f>
        <v xml:space="preserve"> </v>
      </c>
      <c r="D56" s="1140"/>
      <c r="E56" s="1140"/>
      <c r="F56" s="1140"/>
      <c r="G56" s="1112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IF(ISBLANK('OutrosCusto (ORÇ)'!C62)," ",'OutrosCusto (ORÇ)'!C62)</f>
        <v xml:space="preserve"> </v>
      </c>
      <c r="D57" s="1140"/>
      <c r="E57" s="1140"/>
      <c r="F57" s="1140"/>
      <c r="G57" s="1112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IF(ISBLANK('OutrosCusto (ORÇ)'!C63)," ",'OutrosCusto (ORÇ)'!C63)</f>
        <v xml:space="preserve"> </v>
      </c>
      <c r="D58" s="1140"/>
      <c r="E58" s="1140"/>
      <c r="F58" s="1140"/>
      <c r="G58" s="1112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IF(ISBLANK('OutrosCusto (ORÇ)'!C64)," ",'OutrosCusto (ORÇ)'!C64)</f>
        <v xml:space="preserve"> </v>
      </c>
      <c r="D59" s="1140"/>
      <c r="E59" s="1140"/>
      <c r="F59" s="1140"/>
      <c r="G59" s="1112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843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844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IF(ISBLANK('OutrosCusto (ORÇ)'!C76)," ",'OutrosCusto (ORÇ)'!C76)</f>
        <v xml:space="preserve"> </v>
      </c>
      <c r="D66" s="1114"/>
      <c r="E66" s="1114"/>
      <c r="F66" s="1114"/>
      <c r="G66" s="1114"/>
      <c r="H66" s="1115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IF(ISBLANK('OutrosCusto (ORÇ)'!C77)," ",'OutrosCusto (ORÇ)'!C77)</f>
        <v xml:space="preserve"> </v>
      </c>
      <c r="D67" s="1114"/>
      <c r="E67" s="1114"/>
      <c r="F67" s="1114"/>
      <c r="G67" s="1114"/>
      <c r="H67" s="1115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IF(ISBLANK('OutrosCusto (ORÇ)'!C78)," ",'OutrosCusto (ORÇ)'!C78)</f>
        <v xml:space="preserve"> </v>
      </c>
      <c r="D68" s="1114"/>
      <c r="E68" s="1114"/>
      <c r="F68" s="1114"/>
      <c r="G68" s="1114"/>
      <c r="H68" s="1115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845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846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847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IF(ISBLANK('OutrosCusto (ORÇ)'!C90)," ",'OutrosCusto (ORÇ)'!C90)</f>
        <v xml:space="preserve"> </v>
      </c>
      <c r="D81" s="1114"/>
      <c r="E81" s="1114"/>
      <c r="F81" s="1114"/>
      <c r="G81" s="1114"/>
      <c r="H81" s="1115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IF(ISBLANK('OutrosCusto (ORÇ)'!C91)," ",'OutrosCusto (ORÇ)'!C91)</f>
        <v xml:space="preserve"> </v>
      </c>
      <c r="D82" s="1114"/>
      <c r="E82" s="1114"/>
      <c r="F82" s="1114"/>
      <c r="G82" s="1114"/>
      <c r="H82" s="1115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IF(ISBLANK('OutrosCusto (ORÇ)'!C92)," ",'OutrosCusto (ORÇ)'!C92)</f>
        <v xml:space="preserve"> </v>
      </c>
      <c r="D83" s="1114"/>
      <c r="E83" s="1114"/>
      <c r="F83" s="1114"/>
      <c r="G83" s="1114"/>
      <c r="H83" s="1115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848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849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850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P2:X2"/>
    <mergeCell ref="L3:N3"/>
    <mergeCell ref="P3:X4"/>
    <mergeCell ref="B6:N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38:G38"/>
    <mergeCell ref="Q28:U28"/>
    <mergeCell ref="C28:G28"/>
    <mergeCell ref="C30:G30"/>
    <mergeCell ref="Q30:U30"/>
    <mergeCell ref="C31:G31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91B7D-F45A-4A2C-904C-EEEB40714FF5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793</v>
      </c>
      <c r="C2" s="1134"/>
      <c r="D2" s="1134"/>
      <c r="E2" s="1134"/>
      <c r="F2" s="1134"/>
      <c r="G2" s="1134"/>
    </row>
    <row r="3" spans="2:27" x14ac:dyDescent="0.2">
      <c r="B3" s="1090" t="s">
        <v>688</v>
      </c>
      <c r="C3" s="1091"/>
      <c r="D3" s="1091"/>
      <c r="E3" s="1091"/>
      <c r="F3" s="1091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90" t="s">
        <v>861</v>
      </c>
      <c r="C4" s="1091"/>
      <c r="D4" s="1091"/>
      <c r="E4" s="1091"/>
      <c r="F4" s="1091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7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28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29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27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28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8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28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29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90" t="s">
        <v>863</v>
      </c>
      <c r="C20" s="1091"/>
      <c r="D20" s="1091"/>
      <c r="E20" s="1091"/>
      <c r="F20" s="1092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27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28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29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27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28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28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8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29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33" t="s">
        <v>864</v>
      </c>
      <c r="C37" s="1133"/>
      <c r="D37" s="1133"/>
      <c r="E37" s="1133"/>
      <c r="F37" s="113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2552.7163986239998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999.06196269178849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30" t="s">
        <v>782</v>
      </c>
      <c r="C49" s="1130"/>
      <c r="D49" s="1130"/>
      <c r="E49" s="1130"/>
      <c r="F49" s="1130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4A0BE-029F-4A3C-A5B6-A2BA627CE583}">
  <sheetPr codeName="Planilha1"/>
  <dimension ref="B2:N22"/>
  <sheetViews>
    <sheetView workbookViewId="0">
      <selection activeCell="F8" sqref="F8:G8"/>
    </sheetView>
  </sheetViews>
  <sheetFormatPr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9" t="s">
        <v>1037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1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2" t="str">
        <f>IF(Apresentação!E10="","",Apresentação!E10)</f>
        <v>NOME DO CONSUMIDOR</v>
      </c>
      <c r="E4" s="922"/>
      <c r="F4" s="922"/>
      <c r="G4" s="922"/>
      <c r="H4" s="922"/>
      <c r="I4" s="922"/>
      <c r="J4" s="922"/>
      <c r="K4" s="922"/>
      <c r="L4" s="922"/>
      <c r="M4" s="922"/>
      <c r="N4" s="553"/>
    </row>
    <row r="5" spans="2:14" ht="15" customHeight="1" x14ac:dyDescent="0.2">
      <c r="B5" s="550"/>
      <c r="C5" s="619" t="s">
        <v>53</v>
      </c>
      <c r="D5" s="922" t="str">
        <f>IF(Apresentação!E11="","",Apresentação!E11)</f>
        <v/>
      </c>
      <c r="E5" s="922"/>
      <c r="F5" s="922"/>
      <c r="G5" s="922"/>
      <c r="H5" s="922"/>
      <c r="I5" s="922"/>
      <c r="J5" s="922"/>
      <c r="K5" s="922"/>
      <c r="L5" s="922"/>
      <c r="M5" s="922"/>
      <c r="N5" s="553"/>
    </row>
    <row r="6" spans="2:14" ht="15" x14ac:dyDescent="0.25">
      <c r="B6" s="550"/>
      <c r="C6" s="619" t="s">
        <v>54</v>
      </c>
      <c r="D6" s="923">
        <f>IF(Apresentação!E12="","",Apresentação!E12)</f>
        <v>0</v>
      </c>
      <c r="E6" s="923"/>
      <c r="F6" s="923"/>
      <c r="G6" s="923"/>
      <c r="H6" s="923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4" t="s">
        <v>1038</v>
      </c>
      <c r="D8" s="914"/>
      <c r="E8" s="914"/>
      <c r="F8" s="918"/>
      <c r="G8" s="918"/>
      <c r="H8" s="621"/>
      <c r="I8" s="914" t="s">
        <v>1042</v>
      </c>
      <c r="J8" s="914"/>
      <c r="K8" s="914"/>
      <c r="L8" s="918"/>
      <c r="M8" s="918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4" t="s">
        <v>1039</v>
      </c>
      <c r="D10" s="914"/>
      <c r="E10" s="914"/>
      <c r="F10" s="918"/>
      <c r="G10" s="918"/>
      <c r="H10" s="621"/>
      <c r="I10" s="914" t="s">
        <v>1043</v>
      </c>
      <c r="J10" s="914"/>
      <c r="K10" s="914"/>
      <c r="L10" s="918"/>
      <c r="M10" s="918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4" t="s">
        <v>1041</v>
      </c>
      <c r="D12" s="914"/>
      <c r="E12" s="914"/>
      <c r="F12" s="918"/>
      <c r="G12" s="918"/>
      <c r="H12" s="621"/>
      <c r="I12" s="914" t="s">
        <v>1040</v>
      </c>
      <c r="J12" s="914"/>
      <c r="K12" s="914"/>
      <c r="L12" s="918"/>
      <c r="M12" s="918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4" t="s">
        <v>1044</v>
      </c>
      <c r="D14" s="914"/>
      <c r="E14" s="914"/>
      <c r="F14" s="915" t="str">
        <f>IF(F10="","",IFERROR((F10+F12)/(L8+L10),""))</f>
        <v/>
      </c>
      <c r="G14" s="915"/>
      <c r="H14" s="554"/>
      <c r="I14" s="916" t="s">
        <v>1047</v>
      </c>
      <c r="J14" s="916"/>
      <c r="K14" s="916"/>
      <c r="L14" s="916"/>
      <c r="M14" s="916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7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7"/>
      <c r="K15" s="917"/>
      <c r="L15" s="917"/>
      <c r="M15" s="917"/>
      <c r="N15" s="622"/>
    </row>
    <row r="16" spans="2:14" ht="18.75" customHeight="1" x14ac:dyDescent="0.25">
      <c r="B16" s="620"/>
      <c r="C16" s="914" t="s">
        <v>1045</v>
      </c>
      <c r="D16" s="914"/>
      <c r="E16" s="914"/>
      <c r="F16" s="915" t="str">
        <f>IF(F10="","",IFERROR((F10)/(L8),""))</f>
        <v/>
      </c>
      <c r="G16" s="915"/>
      <c r="H16" s="554"/>
      <c r="I16" s="917"/>
      <c r="J16" s="917"/>
      <c r="K16" s="917"/>
      <c r="L16" s="917"/>
      <c r="M16" s="917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7"/>
      <c r="J17" s="917"/>
      <c r="K17" s="917"/>
      <c r="L17" s="917"/>
      <c r="M17" s="917"/>
      <c r="N17" s="622"/>
    </row>
    <row r="18" spans="2:14" ht="18.75" customHeight="1" x14ac:dyDescent="0.25">
      <c r="B18" s="620"/>
      <c r="C18" s="914" t="s">
        <v>1046</v>
      </c>
      <c r="D18" s="914"/>
      <c r="E18" s="914"/>
      <c r="F18" s="915" t="str">
        <f>IF(F10="","",IFERROR((L12)/(L8+L10),""))</f>
        <v/>
      </c>
      <c r="G18" s="915"/>
      <c r="H18" s="554"/>
      <c r="I18" s="917"/>
      <c r="J18" s="917"/>
      <c r="K18" s="917"/>
      <c r="L18" s="917"/>
      <c r="M18" s="917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D6:H6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25B4F84F-0B92-45B4-A9CA-5146FB670099}"/>
    <dataValidation allowBlank="1" showErrorMessage="1" prompt="Informe o número do CNPJ do proponente" sqref="D6:H6" xr:uid="{59F4D147-B1B9-47B9-BBC0-E1A3156A0F6F}"/>
    <dataValidation allowBlank="1" showErrorMessage="1" prompt="Digite o nome do consumidor proponente do projeto" sqref="D4:M4" xr:uid="{3D945890-2E4E-4A12-8D82-0D7422245A7A}"/>
    <dataValidation allowBlank="1" showInputMessage="1" showErrorMessage="1" error="Escolha uma das opções determinadas na célula" sqref="K3" xr:uid="{5F5B9467-9107-4BD8-A89D-D4F2387AC8ED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6116A-AE93-4717-BB91-AD52F58FA32E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3" t="s">
        <v>968</v>
      </c>
      <c r="E2" s="1023"/>
      <c r="F2" s="1023"/>
      <c r="G2" s="1023"/>
      <c r="H2" s="1023"/>
      <c r="I2" s="1023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7"/>
      <c r="K3" s="1035" t="s">
        <v>944</v>
      </c>
      <c r="L3" s="1036"/>
      <c r="M3" s="1036"/>
      <c r="N3" s="1036"/>
      <c r="O3" s="1036"/>
      <c r="P3" s="1037"/>
    </row>
    <row r="4" spans="2:1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40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214"/>
      <c r="L5" s="214"/>
      <c r="M5" s="512"/>
      <c r="N5" s="214"/>
      <c r="O5" s="214"/>
      <c r="P5" s="512"/>
    </row>
    <row r="6" spans="2:1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100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1"/>
      <c r="D8" s="1102"/>
      <c r="E8" s="1102"/>
      <c r="F8" s="1102"/>
      <c r="G8" s="1102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1"/>
      <c r="D9" s="1102"/>
      <c r="E9" s="1102"/>
      <c r="F9" s="1102"/>
      <c r="G9" s="1102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1"/>
      <c r="D10" s="1102"/>
      <c r="E10" s="1102"/>
      <c r="F10" s="1102"/>
      <c r="G10" s="1102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1"/>
      <c r="D11" s="1102"/>
      <c r="E11" s="1102"/>
      <c r="F11" s="1102"/>
      <c r="G11" s="1102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1"/>
      <c r="D12" s="1102"/>
      <c r="E12" s="1102"/>
      <c r="F12" s="1102"/>
      <c r="G12" s="1102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1"/>
      <c r="D13" s="1102"/>
      <c r="E13" s="1102"/>
      <c r="F13" s="1102"/>
      <c r="G13" s="1102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1"/>
      <c r="D14" s="1102"/>
      <c r="E14" s="1102"/>
      <c r="F14" s="1102"/>
      <c r="G14" s="1102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1"/>
      <c r="D15" s="1102"/>
      <c r="E15" s="1102"/>
      <c r="F15" s="1102"/>
      <c r="G15" s="1102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1"/>
      <c r="D16" s="1102"/>
      <c r="E16" s="1102"/>
      <c r="F16" s="1102"/>
      <c r="G16" s="1102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1"/>
      <c r="D17" s="1102"/>
      <c r="E17" s="1102"/>
      <c r="F17" s="1102"/>
      <c r="G17" s="1102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1"/>
      <c r="D18" s="1102"/>
      <c r="E18" s="1102"/>
      <c r="F18" s="1102"/>
      <c r="G18" s="1102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1"/>
      <c r="D19" s="1102"/>
      <c r="E19" s="1102"/>
      <c r="F19" s="1102"/>
      <c r="G19" s="1102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1"/>
      <c r="D20" s="1102"/>
      <c r="E20" s="1102"/>
      <c r="F20" s="1102"/>
      <c r="G20" s="1102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1"/>
      <c r="D21" s="1102"/>
      <c r="E21" s="1102"/>
      <c r="F21" s="1102"/>
      <c r="G21" s="1102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1"/>
      <c r="D22" s="1102"/>
      <c r="E22" s="1102"/>
      <c r="F22" s="1102"/>
      <c r="G22" s="1102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1"/>
      <c r="D23" s="1102"/>
      <c r="E23" s="1102"/>
      <c r="F23" s="1102"/>
      <c r="G23" s="1102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1"/>
      <c r="D24" s="1102"/>
      <c r="E24" s="1102"/>
      <c r="F24" s="1102"/>
      <c r="G24" s="1102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1"/>
      <c r="D25" s="1102"/>
      <c r="E25" s="1102"/>
      <c r="F25" s="1102"/>
      <c r="G25" s="1102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1"/>
      <c r="D26" s="1102"/>
      <c r="E26" s="1102"/>
      <c r="F26" s="1102"/>
      <c r="G26" s="1102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1"/>
      <c r="D27" s="1102"/>
      <c r="E27" s="1102"/>
      <c r="F27" s="1102"/>
      <c r="G27" s="1102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1"/>
      <c r="D28" s="1102"/>
      <c r="E28" s="1102"/>
      <c r="F28" s="1102"/>
      <c r="G28" s="1102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1"/>
      <c r="D29" s="1102"/>
      <c r="E29" s="1102"/>
      <c r="F29" s="1102"/>
      <c r="G29" s="1102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1"/>
      <c r="D30" s="1102"/>
      <c r="E30" s="1102"/>
      <c r="F30" s="1102"/>
      <c r="G30" s="1102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1"/>
      <c r="D31" s="1102"/>
      <c r="E31" s="1102"/>
      <c r="F31" s="1102"/>
      <c r="G31" s="1102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1"/>
      <c r="D32" s="1102"/>
      <c r="E32" s="1102"/>
      <c r="F32" s="1102"/>
      <c r="G32" s="1102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1"/>
      <c r="D33" s="1102"/>
      <c r="E33" s="1102"/>
      <c r="F33" s="1102"/>
      <c r="G33" s="1102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1"/>
      <c r="D34" s="1102"/>
      <c r="E34" s="1102"/>
      <c r="F34" s="1102"/>
      <c r="G34" s="1102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1"/>
      <c r="D35" s="1102"/>
      <c r="E35" s="1102"/>
      <c r="F35" s="1102"/>
      <c r="G35" s="1102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1"/>
      <c r="D36" s="1102"/>
      <c r="E36" s="1102"/>
      <c r="F36" s="1102"/>
      <c r="G36" s="1102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1"/>
      <c r="D37" s="1102"/>
      <c r="E37" s="1102"/>
      <c r="F37" s="1102"/>
      <c r="G37" s="1102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1"/>
      <c r="D38" s="1102"/>
      <c r="E38" s="1102"/>
      <c r="F38" s="1102"/>
      <c r="G38" s="1102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1"/>
      <c r="D39" s="1102"/>
      <c r="E39" s="1102"/>
      <c r="F39" s="1102"/>
      <c r="G39" s="1102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1"/>
      <c r="D40" s="1102"/>
      <c r="E40" s="1102"/>
      <c r="F40" s="1102"/>
      <c r="G40" s="1102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1"/>
      <c r="D41" s="1102"/>
      <c r="E41" s="1102"/>
      <c r="F41" s="1102"/>
      <c r="G41" s="1102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1"/>
      <c r="D42" s="1102"/>
      <c r="E42" s="1102"/>
      <c r="F42" s="1102"/>
      <c r="G42" s="1102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1"/>
      <c r="D43" s="1102"/>
      <c r="E43" s="1102"/>
      <c r="F43" s="1102"/>
      <c r="G43" s="1102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1"/>
      <c r="D44" s="1102"/>
      <c r="E44" s="1102"/>
      <c r="F44" s="1102"/>
      <c r="G44" s="1102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1"/>
      <c r="D45" s="1102"/>
      <c r="E45" s="1102"/>
      <c r="F45" s="1102"/>
      <c r="G45" s="1102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1"/>
      <c r="D46" s="1102"/>
      <c r="E46" s="1102"/>
      <c r="F46" s="1102"/>
      <c r="G46" s="1102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1"/>
      <c r="D47" s="1102"/>
      <c r="E47" s="1102"/>
      <c r="F47" s="1102"/>
      <c r="G47" s="1102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4" t="s">
        <v>288</v>
      </c>
      <c r="D48" s="1105"/>
      <c r="E48" s="1105"/>
      <c r="F48" s="1105"/>
      <c r="G48" s="1105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0" t="s">
        <v>926</v>
      </c>
      <c r="D49" s="970"/>
      <c r="E49" s="970"/>
      <c r="F49" s="970"/>
      <c r="G49" s="970"/>
      <c r="H49" s="970"/>
      <c r="I49" s="970"/>
      <c r="J49" s="970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x14ac:dyDescent="0.2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x14ac:dyDescent="0.2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7" t="s">
        <v>923</v>
      </c>
      <c r="C57" s="1088"/>
      <c r="D57" s="1088"/>
      <c r="E57" s="1088"/>
      <c r="F57" s="1088"/>
      <c r="G57" s="1088"/>
      <c r="H57" s="1088"/>
      <c r="I57" s="1088"/>
      <c r="J57" s="1089"/>
      <c r="K57" s="1041" t="s">
        <v>913</v>
      </c>
      <c r="L57" s="1041"/>
      <c r="M57" s="1041"/>
      <c r="N57" s="1041" t="s">
        <v>913</v>
      </c>
      <c r="O57" s="1041"/>
      <c r="P57" s="1041"/>
    </row>
    <row r="58" spans="2:16" x14ac:dyDescent="0.25">
      <c r="B58" s="1098" t="s">
        <v>291</v>
      </c>
      <c r="C58" s="1099"/>
      <c r="D58" s="1099"/>
      <c r="E58" s="1099"/>
      <c r="F58" s="1099"/>
      <c r="G58" s="1099"/>
      <c r="H58" s="1099"/>
      <c r="I58" s="1099"/>
      <c r="J58" s="1100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06" t="s">
        <v>293</v>
      </c>
      <c r="D59" s="1106"/>
      <c r="E59" s="1106"/>
      <c r="F59" s="1106"/>
      <c r="G59" s="1107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3"/>
      <c r="D60" s="1103"/>
      <c r="E60" s="1103"/>
      <c r="F60" s="1103"/>
      <c r="G60" s="1101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3"/>
      <c r="D61" s="1103"/>
      <c r="E61" s="1103"/>
      <c r="F61" s="1103"/>
      <c r="G61" s="1101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3"/>
      <c r="D62" s="1103"/>
      <c r="E62" s="1103"/>
      <c r="F62" s="1103"/>
      <c r="G62" s="1101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3"/>
      <c r="D63" s="1103"/>
      <c r="E63" s="1103"/>
      <c r="F63" s="1103"/>
      <c r="G63" s="1101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3"/>
      <c r="D64" s="1103"/>
      <c r="E64" s="1103"/>
      <c r="F64" s="1103"/>
      <c r="G64" s="1101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0" t="s">
        <v>926</v>
      </c>
      <c r="D65" s="970"/>
      <c r="E65" s="970"/>
      <c r="F65" s="970"/>
      <c r="G65" s="970"/>
      <c r="H65" s="970"/>
      <c r="I65" s="970"/>
      <c r="J65" s="970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x14ac:dyDescent="0.2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x14ac:dyDescent="0.2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7" t="s">
        <v>923</v>
      </c>
      <c r="C73" s="1088"/>
      <c r="D73" s="1088"/>
      <c r="E73" s="1088"/>
      <c r="F73" s="1088"/>
      <c r="G73" s="1088"/>
      <c r="H73" s="1088"/>
      <c r="I73" s="1088"/>
      <c r="J73" s="1089"/>
      <c r="K73" s="1041" t="s">
        <v>913</v>
      </c>
      <c r="L73" s="1041"/>
      <c r="M73" s="1041"/>
      <c r="N73" s="1041" t="s">
        <v>913</v>
      </c>
      <c r="O73" s="1041"/>
      <c r="P73" s="1041"/>
    </row>
    <row r="74" spans="2:16" ht="15" customHeight="1" x14ac:dyDescent="0.25">
      <c r="B74" s="1098" t="s">
        <v>299</v>
      </c>
      <c r="C74" s="1099"/>
      <c r="D74" s="1099"/>
      <c r="E74" s="1099"/>
      <c r="F74" s="1099"/>
      <c r="G74" s="1099"/>
      <c r="H74" s="1099"/>
      <c r="I74" s="1099"/>
      <c r="J74" s="1100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4" t="s">
        <v>178</v>
      </c>
      <c r="D75" s="1094"/>
      <c r="E75" s="1094"/>
      <c r="F75" s="1094"/>
      <c r="G75" s="1094"/>
      <c r="H75" s="1095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6"/>
      <c r="D76" s="1096"/>
      <c r="E76" s="1096"/>
      <c r="F76" s="1096"/>
      <c r="G76" s="1096"/>
      <c r="H76" s="1097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6"/>
      <c r="D77" s="1096"/>
      <c r="E77" s="1096"/>
      <c r="F77" s="1096"/>
      <c r="G77" s="1096"/>
      <c r="H77" s="1097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6"/>
      <c r="D78" s="1096"/>
      <c r="E78" s="1096"/>
      <c r="F78" s="1096"/>
      <c r="G78" s="1096"/>
      <c r="H78" s="1097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0" t="s">
        <v>926</v>
      </c>
      <c r="D79" s="970"/>
      <c r="E79" s="970"/>
      <c r="F79" s="970"/>
      <c r="G79" s="970"/>
      <c r="H79" s="970"/>
      <c r="I79" s="970"/>
      <c r="J79" s="970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x14ac:dyDescent="0.2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x14ac:dyDescent="0.2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7" t="s">
        <v>923</v>
      </c>
      <c r="C87" s="1088"/>
      <c r="D87" s="1088"/>
      <c r="E87" s="1088"/>
      <c r="F87" s="1088"/>
      <c r="G87" s="1088"/>
      <c r="H87" s="1088"/>
      <c r="I87" s="1088"/>
      <c r="J87" s="1089"/>
      <c r="K87" s="1041" t="s">
        <v>913</v>
      </c>
      <c r="L87" s="1041"/>
      <c r="M87" s="1041"/>
      <c r="N87" s="1041" t="s">
        <v>913</v>
      </c>
      <c r="O87" s="1041"/>
      <c r="P87" s="1041"/>
    </row>
    <row r="88" spans="2:16" ht="15" customHeight="1" x14ac:dyDescent="0.25">
      <c r="B88" s="1090" t="s">
        <v>706</v>
      </c>
      <c r="C88" s="1091"/>
      <c r="D88" s="1091"/>
      <c r="E88" s="1091"/>
      <c r="F88" s="1091"/>
      <c r="G88" s="1091"/>
      <c r="H88" s="1091"/>
      <c r="I88" s="1091"/>
      <c r="J88" s="1092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3" t="s">
        <v>15</v>
      </c>
      <c r="C89" s="1094"/>
      <c r="D89" s="1094"/>
      <c r="E89" s="1094"/>
      <c r="F89" s="1094"/>
      <c r="G89" s="1094"/>
      <c r="H89" s="1095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6"/>
      <c r="D90" s="1096"/>
      <c r="E90" s="1096"/>
      <c r="F90" s="1096"/>
      <c r="G90" s="1096"/>
      <c r="H90" s="1097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6"/>
      <c r="D91" s="1096"/>
      <c r="E91" s="1096"/>
      <c r="F91" s="1096"/>
      <c r="G91" s="1096"/>
      <c r="H91" s="1097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6"/>
      <c r="D92" s="1096"/>
      <c r="E92" s="1096"/>
      <c r="F92" s="1096"/>
      <c r="G92" s="1096"/>
      <c r="H92" s="1097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0" t="s">
        <v>926</v>
      </c>
      <c r="D93" s="970"/>
      <c r="E93" s="970"/>
      <c r="F93" s="970"/>
      <c r="G93" s="970"/>
      <c r="H93" s="970"/>
      <c r="I93" s="970"/>
      <c r="J93" s="970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x14ac:dyDescent="0.2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x14ac:dyDescent="0.2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7" t="s">
        <v>923</v>
      </c>
      <c r="C101" s="1088"/>
      <c r="D101" s="1088"/>
      <c r="E101" s="1088"/>
      <c r="F101" s="1088"/>
      <c r="G101" s="1088"/>
      <c r="H101" s="1088"/>
      <c r="I101" s="1088"/>
      <c r="J101" s="1089"/>
      <c r="K101" s="1041" t="s">
        <v>913</v>
      </c>
      <c r="L101" s="1041"/>
      <c r="M101" s="1041"/>
      <c r="N101" s="1041" t="s">
        <v>913</v>
      </c>
      <c r="O101" s="1041"/>
      <c r="P101" s="1041"/>
    </row>
  </sheetData>
  <sheetProtection password="C9E8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32B2-8EC3-437A-B778-CDADAB7F13C9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2" t="s">
        <v>969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34"/>
      <c r="P2" s="1022" t="str">
        <f>B2</f>
        <v>CUSTOS - FONTES INCENTIVADAS (ORIGEM DOS RECURSOS)</v>
      </c>
      <c r="Q2" s="1023"/>
      <c r="R2" s="1023"/>
      <c r="S2" s="1023"/>
      <c r="T2" s="1023"/>
      <c r="U2" s="1023"/>
      <c r="V2" s="1023"/>
      <c r="W2" s="1023"/>
      <c r="X2" s="1034"/>
      <c r="Y2" s="388"/>
      <c r="Z2" s="385"/>
    </row>
    <row r="3" spans="2:26" ht="15" customHeight="1" x14ac:dyDescent="0.25">
      <c r="B3" s="1035" t="s">
        <v>798</v>
      </c>
      <c r="C3" s="1036"/>
      <c r="D3" s="1036"/>
      <c r="E3" s="1036"/>
      <c r="F3" s="1036"/>
      <c r="G3" s="1036"/>
      <c r="H3" s="1036"/>
      <c r="I3" s="1036"/>
      <c r="J3" s="1036"/>
      <c r="K3" s="1037"/>
      <c r="L3" s="1035" t="s">
        <v>213</v>
      </c>
      <c r="M3" s="1036"/>
      <c r="N3" s="1037"/>
      <c r="P3" s="1035" t="s">
        <v>695</v>
      </c>
      <c r="Q3" s="1036"/>
      <c r="R3" s="1036"/>
      <c r="S3" s="1036"/>
      <c r="T3" s="1036"/>
      <c r="U3" s="1036"/>
      <c r="V3" s="1036"/>
      <c r="W3" s="1036"/>
      <c r="X3" s="1037"/>
    </row>
    <row r="4" spans="2:26" ht="15" customHeight="1" x14ac:dyDescent="0.25">
      <c r="B4" s="1038"/>
      <c r="C4" s="1039"/>
      <c r="D4" s="1039"/>
      <c r="E4" s="1039"/>
      <c r="F4" s="1039"/>
      <c r="G4" s="1039"/>
      <c r="H4" s="1039"/>
      <c r="I4" s="1039"/>
      <c r="J4" s="1039"/>
      <c r="K4" s="1040"/>
      <c r="L4" s="312" t="s">
        <v>795</v>
      </c>
      <c r="M4" s="312" t="s">
        <v>239</v>
      </c>
      <c r="N4" s="313" t="s">
        <v>240</v>
      </c>
      <c r="P4" s="1038"/>
      <c r="Q4" s="1039"/>
      <c r="R4" s="1039"/>
      <c r="S4" s="1039"/>
      <c r="T4" s="1039"/>
      <c r="U4" s="1039"/>
      <c r="V4" s="1039"/>
      <c r="W4" s="1039"/>
      <c r="X4" s="1040"/>
    </row>
    <row r="5" spans="2:26" ht="15" customHeight="1" x14ac:dyDescent="0.25">
      <c r="B5" s="1090" t="s">
        <v>692</v>
      </c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2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8" t="s">
        <v>282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  <c r="N6" s="1100"/>
      <c r="P6" s="1098" t="s">
        <v>282</v>
      </c>
      <c r="Q6" s="1099"/>
      <c r="R6" s="1099"/>
      <c r="S6" s="1099"/>
      <c r="T6" s="1099"/>
      <c r="U6" s="1099"/>
      <c r="V6" s="1099"/>
      <c r="W6" s="1099"/>
      <c r="X6" s="1100"/>
    </row>
    <row r="7" spans="2:26" x14ac:dyDescent="0.25">
      <c r="B7" s="1108" t="s">
        <v>283</v>
      </c>
      <c r="C7" s="1108"/>
      <c r="D7" s="1108"/>
      <c r="E7" s="1109"/>
      <c r="F7" s="1109"/>
      <c r="G7" s="1109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8" t="str">
        <f>B7</f>
        <v>Materiais e equipamentos</v>
      </c>
      <c r="Q7" s="1108"/>
      <c r="R7" s="1108"/>
      <c r="S7" s="1109"/>
      <c r="T7" s="1109"/>
      <c r="U7" s="1109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0" t="str">
        <f>IF(ISBLANK('FICusto (ORÇ)'!C8)," ",'FICusto (ORÇ)'!C8)</f>
        <v xml:space="preserve"> </v>
      </c>
      <c r="D8" s="1140"/>
      <c r="E8" s="1140"/>
      <c r="F8" s="1140"/>
      <c r="G8" s="1112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0" t="str">
        <f>IF(OR(C8=0,C8=""),"",C8)</f>
        <v xml:space="preserve"> </v>
      </c>
      <c r="R8" s="1110"/>
      <c r="S8" s="1110"/>
      <c r="T8" s="1110"/>
      <c r="U8" s="1111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0" t="str">
        <f>IF(ISBLANK('FICusto (ORÇ)'!C9)," ",'FICusto (ORÇ)'!C9)</f>
        <v xml:space="preserve"> </v>
      </c>
      <c r="D9" s="1140"/>
      <c r="E9" s="1140"/>
      <c r="F9" s="1140"/>
      <c r="G9" s="1112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0" t="str">
        <f t="shared" ref="Q9:Q47" si="3">IF(OR(C9=0,C9=""),"",C9)</f>
        <v xml:space="preserve"> </v>
      </c>
      <c r="R9" s="1110"/>
      <c r="S9" s="1110"/>
      <c r="T9" s="1110"/>
      <c r="U9" s="1111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0" t="str">
        <f>IF(ISBLANK('FICusto (ORÇ)'!C10)," ",'FICusto (ORÇ)'!C10)</f>
        <v xml:space="preserve"> </v>
      </c>
      <c r="D10" s="1140"/>
      <c r="E10" s="1140"/>
      <c r="F10" s="1140"/>
      <c r="G10" s="1112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0" t="str">
        <f t="shared" si="3"/>
        <v xml:space="preserve"> </v>
      </c>
      <c r="R10" s="1110"/>
      <c r="S10" s="1110"/>
      <c r="T10" s="1110"/>
      <c r="U10" s="1111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0" t="str">
        <f>IF(ISBLANK('FICusto (ORÇ)'!C11)," ",'FICusto (ORÇ)'!C11)</f>
        <v xml:space="preserve"> </v>
      </c>
      <c r="D11" s="1140"/>
      <c r="E11" s="1140"/>
      <c r="F11" s="1140"/>
      <c r="G11" s="1112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0" t="str">
        <f t="shared" si="3"/>
        <v xml:space="preserve"> </v>
      </c>
      <c r="R11" s="1110"/>
      <c r="S11" s="1110"/>
      <c r="T11" s="1110"/>
      <c r="U11" s="1111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0" t="str">
        <f>IF(ISBLANK('FICusto (ORÇ)'!C12)," ",'FICusto (ORÇ)'!C12)</f>
        <v xml:space="preserve"> </v>
      </c>
      <c r="D12" s="1140"/>
      <c r="E12" s="1140"/>
      <c r="F12" s="1140"/>
      <c r="G12" s="1112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0" t="str">
        <f t="shared" si="3"/>
        <v xml:space="preserve"> </v>
      </c>
      <c r="R12" s="1110"/>
      <c r="S12" s="1110"/>
      <c r="T12" s="1110"/>
      <c r="U12" s="1111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0" t="str">
        <f>IF(ISBLANK('FICusto (ORÇ)'!C13)," ",'FICusto (ORÇ)'!C13)</f>
        <v xml:space="preserve"> </v>
      </c>
      <c r="D13" s="1140"/>
      <c r="E13" s="1140"/>
      <c r="F13" s="1140"/>
      <c r="G13" s="1112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0" t="str">
        <f t="shared" si="3"/>
        <v xml:space="preserve"> </v>
      </c>
      <c r="R13" s="1110"/>
      <c r="S13" s="1110"/>
      <c r="T13" s="1110"/>
      <c r="U13" s="1111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0" t="str">
        <f>IF(ISBLANK('FICusto (ORÇ)'!C14)," ",'FICusto (ORÇ)'!C14)</f>
        <v xml:space="preserve"> </v>
      </c>
      <c r="D14" s="1140"/>
      <c r="E14" s="1140"/>
      <c r="F14" s="1140"/>
      <c r="G14" s="1112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0" t="str">
        <f t="shared" si="3"/>
        <v xml:space="preserve"> </v>
      </c>
      <c r="R14" s="1110"/>
      <c r="S14" s="1110"/>
      <c r="T14" s="1110"/>
      <c r="U14" s="1111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0" t="str">
        <f>IF(ISBLANK('FICusto (ORÇ)'!C15)," ",'FICusto (ORÇ)'!C15)</f>
        <v xml:space="preserve"> </v>
      </c>
      <c r="D15" s="1140"/>
      <c r="E15" s="1140"/>
      <c r="F15" s="1140"/>
      <c r="G15" s="1112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0" t="str">
        <f t="shared" si="3"/>
        <v xml:space="preserve"> </v>
      </c>
      <c r="R15" s="1110"/>
      <c r="S15" s="1110"/>
      <c r="T15" s="1110"/>
      <c r="U15" s="1111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0" t="str">
        <f>IF(ISBLANK('FICusto (ORÇ)'!C16)," ",'FICusto (ORÇ)'!C16)</f>
        <v xml:space="preserve"> </v>
      </c>
      <c r="D16" s="1140"/>
      <c r="E16" s="1140"/>
      <c r="F16" s="1140"/>
      <c r="G16" s="1112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0" t="str">
        <f t="shared" si="3"/>
        <v xml:space="preserve"> </v>
      </c>
      <c r="R16" s="1110"/>
      <c r="S16" s="1110"/>
      <c r="T16" s="1110"/>
      <c r="U16" s="1111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0" t="str">
        <f>IF(ISBLANK('FICusto (ORÇ)'!C17)," ",'FICusto (ORÇ)'!C17)</f>
        <v xml:space="preserve"> </v>
      </c>
      <c r="D17" s="1140"/>
      <c r="E17" s="1140"/>
      <c r="F17" s="1140"/>
      <c r="G17" s="1112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0" t="str">
        <f t="shared" si="3"/>
        <v xml:space="preserve"> </v>
      </c>
      <c r="R17" s="1110"/>
      <c r="S17" s="1110"/>
      <c r="T17" s="1110"/>
      <c r="U17" s="1111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0" t="str">
        <f>IF(ISBLANK('FICusto (ORÇ)'!C18)," ",'FICusto (ORÇ)'!C18)</f>
        <v xml:space="preserve"> </v>
      </c>
      <c r="D18" s="1140"/>
      <c r="E18" s="1140"/>
      <c r="F18" s="1140"/>
      <c r="G18" s="1112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0" t="str">
        <f t="shared" si="3"/>
        <v xml:space="preserve"> </v>
      </c>
      <c r="R18" s="1110"/>
      <c r="S18" s="1110"/>
      <c r="T18" s="1110"/>
      <c r="U18" s="1111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0" t="str">
        <f>IF(ISBLANK('FICusto (ORÇ)'!C19)," ",'FICusto (ORÇ)'!C19)</f>
        <v xml:space="preserve"> </v>
      </c>
      <c r="D19" s="1140"/>
      <c r="E19" s="1140"/>
      <c r="F19" s="1140"/>
      <c r="G19" s="1112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0" t="str">
        <f t="shared" si="3"/>
        <v xml:space="preserve"> </v>
      </c>
      <c r="R19" s="1110"/>
      <c r="S19" s="1110"/>
      <c r="T19" s="1110"/>
      <c r="U19" s="1111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0" t="str">
        <f>IF(ISBLANK('FICusto (ORÇ)'!C20)," ",'FICusto (ORÇ)'!C20)</f>
        <v xml:space="preserve"> </v>
      </c>
      <c r="D20" s="1140"/>
      <c r="E20" s="1140"/>
      <c r="F20" s="1140"/>
      <c r="G20" s="1112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0" t="str">
        <f t="shared" si="3"/>
        <v xml:space="preserve"> </v>
      </c>
      <c r="R20" s="1110"/>
      <c r="S20" s="1110"/>
      <c r="T20" s="1110"/>
      <c r="U20" s="1111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0" t="str">
        <f>IF(ISBLANK('FICusto (ORÇ)'!C21)," ",'FICusto (ORÇ)'!C21)</f>
        <v xml:space="preserve"> </v>
      </c>
      <c r="D21" s="1140"/>
      <c r="E21" s="1140"/>
      <c r="F21" s="1140"/>
      <c r="G21" s="1112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0" t="str">
        <f t="shared" si="3"/>
        <v xml:space="preserve"> </v>
      </c>
      <c r="R21" s="1110"/>
      <c r="S21" s="1110"/>
      <c r="T21" s="1110"/>
      <c r="U21" s="1111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0" t="str">
        <f>IF(ISBLANK('FICusto (ORÇ)'!C22)," ",'FICusto (ORÇ)'!C22)</f>
        <v xml:space="preserve"> </v>
      </c>
      <c r="D22" s="1140"/>
      <c r="E22" s="1140"/>
      <c r="F22" s="1140"/>
      <c r="G22" s="1112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0" t="str">
        <f t="shared" si="3"/>
        <v xml:space="preserve"> </v>
      </c>
      <c r="R22" s="1110"/>
      <c r="S22" s="1110"/>
      <c r="T22" s="1110"/>
      <c r="U22" s="1111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0" t="str">
        <f>IF(ISBLANK('FICusto (ORÇ)'!C23)," ",'FICusto (ORÇ)'!C23)</f>
        <v xml:space="preserve"> </v>
      </c>
      <c r="D23" s="1140"/>
      <c r="E23" s="1140"/>
      <c r="F23" s="1140"/>
      <c r="G23" s="1112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0" t="str">
        <f t="shared" si="3"/>
        <v xml:space="preserve"> </v>
      </c>
      <c r="R23" s="1110"/>
      <c r="S23" s="1110"/>
      <c r="T23" s="1110"/>
      <c r="U23" s="1111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0" t="str">
        <f>IF(ISBLANK('FICusto (ORÇ)'!C24)," ",'FICusto (ORÇ)'!C24)</f>
        <v xml:space="preserve"> </v>
      </c>
      <c r="D24" s="1140"/>
      <c r="E24" s="1140"/>
      <c r="F24" s="1140"/>
      <c r="G24" s="1112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0" t="str">
        <f t="shared" si="3"/>
        <v xml:space="preserve"> </v>
      </c>
      <c r="R24" s="1110"/>
      <c r="S24" s="1110"/>
      <c r="T24" s="1110"/>
      <c r="U24" s="1111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0" t="str">
        <f>IF(ISBLANK('FICusto (ORÇ)'!C25)," ",'FICusto (ORÇ)'!C25)</f>
        <v xml:space="preserve"> </v>
      </c>
      <c r="D25" s="1140"/>
      <c r="E25" s="1140"/>
      <c r="F25" s="1140"/>
      <c r="G25" s="1112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0" t="str">
        <f t="shared" si="3"/>
        <v xml:space="preserve"> </v>
      </c>
      <c r="R25" s="1110"/>
      <c r="S25" s="1110"/>
      <c r="T25" s="1110"/>
      <c r="U25" s="1111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0" t="str">
        <f>IF(ISBLANK('FICusto (ORÇ)'!C26)," ",'FICusto (ORÇ)'!C26)</f>
        <v xml:space="preserve"> </v>
      </c>
      <c r="D26" s="1140"/>
      <c r="E26" s="1140"/>
      <c r="F26" s="1140"/>
      <c r="G26" s="1112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0" t="str">
        <f t="shared" si="3"/>
        <v xml:space="preserve"> </v>
      </c>
      <c r="R26" s="1110"/>
      <c r="S26" s="1110"/>
      <c r="T26" s="1110"/>
      <c r="U26" s="1111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0" t="str">
        <f>IF(ISBLANK('FICusto (ORÇ)'!C27)," ",'FICusto (ORÇ)'!C27)</f>
        <v xml:space="preserve"> </v>
      </c>
      <c r="D27" s="1140"/>
      <c r="E27" s="1140"/>
      <c r="F27" s="1140"/>
      <c r="G27" s="1112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0" t="str">
        <f t="shared" si="3"/>
        <v xml:space="preserve"> </v>
      </c>
      <c r="R27" s="1110"/>
      <c r="S27" s="1110"/>
      <c r="T27" s="1110"/>
      <c r="U27" s="1111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0" t="str">
        <f>IF(ISBLANK('FICusto (ORÇ)'!C28)," ",'FICusto (ORÇ)'!C28)</f>
        <v xml:space="preserve"> </v>
      </c>
      <c r="D28" s="1140"/>
      <c r="E28" s="1140"/>
      <c r="F28" s="1140"/>
      <c r="G28" s="1112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0" t="str">
        <f t="shared" si="3"/>
        <v xml:space="preserve"> </v>
      </c>
      <c r="R28" s="1110"/>
      <c r="S28" s="1110"/>
      <c r="T28" s="1110"/>
      <c r="U28" s="1111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0" t="str">
        <f>IF(ISBLANK('FICusto (ORÇ)'!C29)," ",'FICusto (ORÇ)'!C29)</f>
        <v xml:space="preserve"> </v>
      </c>
      <c r="D29" s="1140"/>
      <c r="E29" s="1140"/>
      <c r="F29" s="1140"/>
      <c r="G29" s="1112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0" t="str">
        <f t="shared" si="3"/>
        <v xml:space="preserve"> </v>
      </c>
      <c r="R29" s="1110"/>
      <c r="S29" s="1110"/>
      <c r="T29" s="1110"/>
      <c r="U29" s="1111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0" t="str">
        <f>IF(ISBLANK('FICusto (ORÇ)'!C30)," ",'FICusto (ORÇ)'!C30)</f>
        <v xml:space="preserve"> </v>
      </c>
      <c r="D30" s="1140"/>
      <c r="E30" s="1140"/>
      <c r="F30" s="1140"/>
      <c r="G30" s="1112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0" t="str">
        <f t="shared" si="3"/>
        <v xml:space="preserve"> </v>
      </c>
      <c r="R30" s="1110"/>
      <c r="S30" s="1110"/>
      <c r="T30" s="1110"/>
      <c r="U30" s="1111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0" t="str">
        <f>IF(ISBLANK('FICusto (ORÇ)'!C31)," ",'FICusto (ORÇ)'!C31)</f>
        <v xml:space="preserve"> </v>
      </c>
      <c r="D31" s="1140"/>
      <c r="E31" s="1140"/>
      <c r="F31" s="1140"/>
      <c r="G31" s="1112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0" t="str">
        <f t="shared" si="3"/>
        <v xml:space="preserve"> </v>
      </c>
      <c r="R31" s="1110"/>
      <c r="S31" s="1110"/>
      <c r="T31" s="1110"/>
      <c r="U31" s="1111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0" t="str">
        <f>IF(ISBLANK('FICusto (ORÇ)'!C32)," ",'FICusto (ORÇ)'!C32)</f>
        <v xml:space="preserve"> </v>
      </c>
      <c r="D32" s="1140"/>
      <c r="E32" s="1140"/>
      <c r="F32" s="1140"/>
      <c r="G32" s="1112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0" t="str">
        <f t="shared" si="3"/>
        <v xml:space="preserve"> </v>
      </c>
      <c r="R32" s="1110"/>
      <c r="S32" s="1110"/>
      <c r="T32" s="1110"/>
      <c r="U32" s="1111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0" t="str">
        <f>IF(ISBLANK('FICusto (ORÇ)'!C33)," ",'FICusto (ORÇ)'!C33)</f>
        <v xml:space="preserve"> </v>
      </c>
      <c r="D33" s="1140"/>
      <c r="E33" s="1140"/>
      <c r="F33" s="1140"/>
      <c r="G33" s="1112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0" t="str">
        <f t="shared" si="3"/>
        <v xml:space="preserve"> </v>
      </c>
      <c r="R33" s="1110"/>
      <c r="S33" s="1110"/>
      <c r="T33" s="1110"/>
      <c r="U33" s="1111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0" t="str">
        <f>IF(ISBLANK('FICusto (ORÇ)'!C34)," ",'FICusto (ORÇ)'!C34)</f>
        <v xml:space="preserve"> </v>
      </c>
      <c r="D34" s="1140"/>
      <c r="E34" s="1140"/>
      <c r="F34" s="1140"/>
      <c r="G34" s="1112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0" t="str">
        <f t="shared" si="3"/>
        <v xml:space="preserve"> </v>
      </c>
      <c r="R34" s="1110"/>
      <c r="S34" s="1110"/>
      <c r="T34" s="1110"/>
      <c r="U34" s="1111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0" t="str">
        <f>IF(ISBLANK('FICusto (ORÇ)'!C35)," ",'FICusto (ORÇ)'!C35)</f>
        <v xml:space="preserve"> </v>
      </c>
      <c r="D35" s="1140"/>
      <c r="E35" s="1140"/>
      <c r="F35" s="1140"/>
      <c r="G35" s="1112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0" t="str">
        <f t="shared" si="3"/>
        <v xml:space="preserve"> </v>
      </c>
      <c r="R35" s="1110"/>
      <c r="S35" s="1110"/>
      <c r="T35" s="1110"/>
      <c r="U35" s="1111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0" t="str">
        <f>IF(ISBLANK('FICusto (ORÇ)'!C36)," ",'FICusto (ORÇ)'!C36)</f>
        <v xml:space="preserve"> </v>
      </c>
      <c r="D36" s="1140"/>
      <c r="E36" s="1140"/>
      <c r="F36" s="1140"/>
      <c r="G36" s="1112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0" t="str">
        <f t="shared" si="3"/>
        <v xml:space="preserve"> </v>
      </c>
      <c r="R36" s="1110"/>
      <c r="S36" s="1110"/>
      <c r="T36" s="1110"/>
      <c r="U36" s="1111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0" t="str">
        <f>IF(ISBLANK('FICusto (ORÇ)'!C37)," ",'FICusto (ORÇ)'!C37)</f>
        <v xml:space="preserve"> </v>
      </c>
      <c r="D37" s="1140"/>
      <c r="E37" s="1140"/>
      <c r="F37" s="1140"/>
      <c r="G37" s="1112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0" t="str">
        <f t="shared" si="3"/>
        <v xml:space="preserve"> </v>
      </c>
      <c r="R37" s="1110"/>
      <c r="S37" s="1110"/>
      <c r="T37" s="1110"/>
      <c r="U37" s="1111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0" t="str">
        <f>IF(ISBLANK('FICusto (ORÇ)'!C38)," ",'FICusto (ORÇ)'!C38)</f>
        <v xml:space="preserve"> </v>
      </c>
      <c r="D38" s="1140"/>
      <c r="E38" s="1140"/>
      <c r="F38" s="1140"/>
      <c r="G38" s="1112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0" t="str">
        <f t="shared" si="3"/>
        <v xml:space="preserve"> </v>
      </c>
      <c r="R38" s="1110"/>
      <c r="S38" s="1110"/>
      <c r="T38" s="1110"/>
      <c r="U38" s="1111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0" t="str">
        <f>IF(ISBLANK('FICusto (ORÇ)'!C39)," ",'FICusto (ORÇ)'!C39)</f>
        <v xml:space="preserve"> </v>
      </c>
      <c r="D39" s="1140"/>
      <c r="E39" s="1140"/>
      <c r="F39" s="1140"/>
      <c r="G39" s="1112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0" t="str">
        <f t="shared" si="3"/>
        <v xml:space="preserve"> </v>
      </c>
      <c r="R39" s="1110"/>
      <c r="S39" s="1110"/>
      <c r="T39" s="1110"/>
      <c r="U39" s="1111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0" t="str">
        <f>IF(ISBLANK('FICusto (ORÇ)'!C40)," ",'FICusto (ORÇ)'!C40)</f>
        <v xml:space="preserve"> </v>
      </c>
      <c r="D40" s="1140"/>
      <c r="E40" s="1140"/>
      <c r="F40" s="1140"/>
      <c r="G40" s="1112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0" t="str">
        <f t="shared" si="3"/>
        <v xml:space="preserve"> </v>
      </c>
      <c r="R40" s="1110"/>
      <c r="S40" s="1110"/>
      <c r="T40" s="1110"/>
      <c r="U40" s="1111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0" t="str">
        <f>IF(ISBLANK('FICusto (ORÇ)'!C41)," ",'FICusto (ORÇ)'!C41)</f>
        <v xml:space="preserve"> </v>
      </c>
      <c r="D41" s="1140"/>
      <c r="E41" s="1140"/>
      <c r="F41" s="1140"/>
      <c r="G41" s="1112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0" t="str">
        <f t="shared" si="3"/>
        <v xml:space="preserve"> </v>
      </c>
      <c r="R41" s="1110"/>
      <c r="S41" s="1110"/>
      <c r="T41" s="1110"/>
      <c r="U41" s="1111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0" t="str">
        <f>IF(ISBLANK('FICusto (ORÇ)'!C42)," ",'FICusto (ORÇ)'!C42)</f>
        <v xml:space="preserve"> </v>
      </c>
      <c r="D42" s="1140"/>
      <c r="E42" s="1140"/>
      <c r="F42" s="1140"/>
      <c r="G42" s="1112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0" t="str">
        <f t="shared" si="3"/>
        <v xml:space="preserve"> </v>
      </c>
      <c r="R42" s="1110"/>
      <c r="S42" s="1110"/>
      <c r="T42" s="1110"/>
      <c r="U42" s="1111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0" t="str">
        <f>IF(ISBLANK('FICusto (ORÇ)'!C43)," ",'FICusto (ORÇ)'!C43)</f>
        <v xml:space="preserve"> </v>
      </c>
      <c r="D43" s="1140"/>
      <c r="E43" s="1140"/>
      <c r="F43" s="1140"/>
      <c r="G43" s="1112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0" t="str">
        <f t="shared" si="3"/>
        <v xml:space="preserve"> </v>
      </c>
      <c r="R43" s="1110"/>
      <c r="S43" s="1110"/>
      <c r="T43" s="1110"/>
      <c r="U43" s="1111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0" t="str">
        <f>IF(ISBLANK('FICusto (ORÇ)'!C44)," ",'FICusto (ORÇ)'!C44)</f>
        <v xml:space="preserve"> </v>
      </c>
      <c r="D44" s="1140"/>
      <c r="E44" s="1140"/>
      <c r="F44" s="1140"/>
      <c r="G44" s="1112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0" t="str">
        <f t="shared" si="3"/>
        <v xml:space="preserve"> </v>
      </c>
      <c r="R44" s="1110"/>
      <c r="S44" s="1110"/>
      <c r="T44" s="1110"/>
      <c r="U44" s="1111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0" t="str">
        <f>IF(ISBLANK('FICusto (ORÇ)'!C45)," ",'FICusto (ORÇ)'!C45)</f>
        <v xml:space="preserve"> </v>
      </c>
      <c r="D45" s="1140"/>
      <c r="E45" s="1140"/>
      <c r="F45" s="1140"/>
      <c r="G45" s="1112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0" t="str">
        <f t="shared" si="3"/>
        <v xml:space="preserve"> </v>
      </c>
      <c r="R45" s="1110"/>
      <c r="S45" s="1110"/>
      <c r="T45" s="1110"/>
      <c r="U45" s="1111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0" t="str">
        <f>IF(ISBLANK('FICusto (ORÇ)'!C46)," ",'FICusto (ORÇ)'!C46)</f>
        <v xml:space="preserve"> </v>
      </c>
      <c r="D46" s="1140"/>
      <c r="E46" s="1140"/>
      <c r="F46" s="1140"/>
      <c r="G46" s="1112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0" t="str">
        <f t="shared" si="3"/>
        <v xml:space="preserve"> </v>
      </c>
      <c r="R46" s="1110"/>
      <c r="S46" s="1110"/>
      <c r="T46" s="1110"/>
      <c r="U46" s="1111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0" t="str">
        <f>IF(ISBLANK('FICusto (ORÇ)'!C47)," ",'FICusto (ORÇ)'!C47)</f>
        <v xml:space="preserve"> </v>
      </c>
      <c r="D47" s="1140"/>
      <c r="E47" s="1140"/>
      <c r="F47" s="1140"/>
      <c r="G47" s="1112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0" t="str">
        <f t="shared" si="3"/>
        <v xml:space="preserve"> </v>
      </c>
      <c r="R47" s="1110"/>
      <c r="S47" s="1110"/>
      <c r="T47" s="1110"/>
      <c r="U47" s="1111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0" t="str">
        <f>IF(ISBLANK('FICusto (ORÇ)'!C48)," ",'FICusto (ORÇ)'!C48)</f>
        <v>Acessórios</v>
      </c>
      <c r="D48" s="1140"/>
      <c r="E48" s="1140"/>
      <c r="F48" s="1140"/>
      <c r="G48" s="1112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0" t="str">
        <f>IF(OR(C48=0,C48=""),"",C48)</f>
        <v>Acessórios</v>
      </c>
      <c r="R48" s="1110"/>
      <c r="S48" s="1110"/>
      <c r="T48" s="1110"/>
      <c r="U48" s="1111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0" t="s">
        <v>970</v>
      </c>
      <c r="D49" s="1120"/>
      <c r="E49" s="1120"/>
      <c r="F49" s="1120"/>
      <c r="G49" s="1120"/>
      <c r="H49" s="1120"/>
      <c r="I49" s="1120"/>
      <c r="J49" s="1121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2" t="s">
        <v>980</v>
      </c>
      <c r="Q49" s="1123"/>
      <c r="R49" s="1123"/>
      <c r="S49" s="1123"/>
      <c r="T49" s="1123"/>
      <c r="U49" s="1123"/>
      <c r="V49" s="1124"/>
      <c r="W49" s="171" t="s">
        <v>982</v>
      </c>
      <c r="X49" s="172">
        <f>SUM(X8:X48)</f>
        <v>0</v>
      </c>
    </row>
    <row r="50" spans="2:24" ht="18" x14ac:dyDescent="0.25">
      <c r="B50" s="1098" t="s">
        <v>291</v>
      </c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100"/>
      <c r="P50" s="1122" t="s">
        <v>981</v>
      </c>
      <c r="Q50" s="1123"/>
      <c r="R50" s="1123"/>
      <c r="S50" s="1123"/>
      <c r="T50" s="1123"/>
      <c r="U50" s="1123"/>
      <c r="V50" s="1124"/>
      <c r="W50" s="171" t="s">
        <v>983</v>
      </c>
      <c r="X50" s="172">
        <f>IFERROR(X49*($L$86/$K$86),0)</f>
        <v>0</v>
      </c>
    </row>
    <row r="51" spans="2:24" ht="15" customHeight="1" x14ac:dyDescent="0.25">
      <c r="B51" s="1093" t="s">
        <v>797</v>
      </c>
      <c r="C51" s="1094"/>
      <c r="D51" s="1094"/>
      <c r="E51" s="1094"/>
      <c r="F51" s="1094"/>
      <c r="G51" s="1094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4" t="s">
        <v>292</v>
      </c>
      <c r="D52" s="1114"/>
      <c r="E52" s="1114"/>
      <c r="F52" s="1114"/>
      <c r="G52" s="1114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16" t="s">
        <v>708</v>
      </c>
      <c r="U52" s="1117"/>
      <c r="V52" s="324">
        <f>IFERROR(SUM(Y8:Y48)/X49,0)</f>
        <v>0</v>
      </c>
    </row>
    <row r="53" spans="2:24" ht="18" x14ac:dyDescent="0.35">
      <c r="B53" s="173"/>
      <c r="C53" s="1114" t="s">
        <v>176</v>
      </c>
      <c r="D53" s="1114"/>
      <c r="E53" s="1114"/>
      <c r="F53" s="1114"/>
      <c r="G53" s="1114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06" t="s">
        <v>293</v>
      </c>
      <c r="D54" s="1106"/>
      <c r="E54" s="1106"/>
      <c r="F54" s="1106"/>
      <c r="G54" s="1107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0" t="str">
        <f>IF(ISBLANK('FICusto (ORÇ)'!C60)," ",'FICusto (ORÇ)'!C60)</f>
        <v xml:space="preserve"> </v>
      </c>
      <c r="D55" s="1140"/>
      <c r="E55" s="1140"/>
      <c r="F55" s="1140"/>
      <c r="G55" s="1112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0" t="str">
        <f>IF(ISBLANK('FICusto (ORÇ)'!C61)," ",'FICusto (ORÇ)'!C61)</f>
        <v xml:space="preserve"> </v>
      </c>
      <c r="D56" s="1140"/>
      <c r="E56" s="1140"/>
      <c r="F56" s="1140"/>
      <c r="G56" s="1112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0" t="str">
        <f>IF(ISBLANK('FICusto (ORÇ)'!C62)," ",'FICusto (ORÇ)'!C62)</f>
        <v xml:space="preserve"> </v>
      </c>
      <c r="D57" s="1140"/>
      <c r="E57" s="1140"/>
      <c r="F57" s="1140"/>
      <c r="G57" s="1112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0" t="str">
        <f>IF(ISBLANK('FICusto (ORÇ)'!C63)," ",'FICusto (ORÇ)'!C63)</f>
        <v xml:space="preserve"> </v>
      </c>
      <c r="D58" s="1140"/>
      <c r="E58" s="1140"/>
      <c r="F58" s="1140"/>
      <c r="G58" s="1112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0" t="str">
        <f>IF(ISBLANK('FICusto (ORÇ)'!C64)," ",'FICusto (ORÇ)'!C64)</f>
        <v xml:space="preserve"> </v>
      </c>
      <c r="D59" s="1140"/>
      <c r="E59" s="1140"/>
      <c r="F59" s="1140"/>
      <c r="G59" s="1112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8" t="s">
        <v>971</v>
      </c>
      <c r="D60" s="1118"/>
      <c r="E60" s="1118"/>
      <c r="F60" s="1118"/>
      <c r="G60" s="1118"/>
      <c r="H60" s="1118"/>
      <c r="I60" s="1118"/>
      <c r="J60" s="1119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0" t="s">
        <v>972</v>
      </c>
      <c r="D61" s="1120"/>
      <c r="E61" s="1120"/>
      <c r="F61" s="1120"/>
      <c r="G61" s="1120"/>
      <c r="H61" s="1120"/>
      <c r="I61" s="1120"/>
      <c r="J61" s="1121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8" t="s">
        <v>299</v>
      </c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100"/>
    </row>
    <row r="63" spans="2:24" x14ac:dyDescent="0.25">
      <c r="B63" s="1093" t="s">
        <v>797</v>
      </c>
      <c r="C63" s="1094"/>
      <c r="D63" s="1094"/>
      <c r="E63" s="1094"/>
      <c r="F63" s="1094"/>
      <c r="G63" s="1094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4" t="s">
        <v>9</v>
      </c>
      <c r="D64" s="1114"/>
      <c r="E64" s="1114"/>
      <c r="F64" s="1114"/>
      <c r="G64" s="1114"/>
      <c r="H64" s="1114"/>
      <c r="I64" s="1114"/>
      <c r="J64" s="1115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094" t="s">
        <v>178</v>
      </c>
      <c r="D65" s="1094"/>
      <c r="E65" s="1094"/>
      <c r="F65" s="1094"/>
      <c r="G65" s="1094"/>
      <c r="H65" s="1095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4" t="str">
        <f>IF(ISBLANK('FICusto (ORÇ)'!C76)," ",'FICusto (ORÇ)'!C76)</f>
        <v xml:space="preserve"> </v>
      </c>
      <c r="D66" s="1114"/>
      <c r="E66" s="1114"/>
      <c r="F66" s="1114"/>
      <c r="G66" s="1114"/>
      <c r="H66" s="1115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4" t="str">
        <f>IF(ISBLANK('FICusto (ORÇ)'!C77)," ",'FICusto (ORÇ)'!C77)</f>
        <v xml:space="preserve"> </v>
      </c>
      <c r="D67" s="1114"/>
      <c r="E67" s="1114"/>
      <c r="F67" s="1114"/>
      <c r="G67" s="1114"/>
      <c r="H67" s="1115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4" t="str">
        <f>IF(ISBLANK('FICusto (ORÇ)'!C78)," ",'FICusto (ORÇ)'!C78)</f>
        <v xml:space="preserve"> </v>
      </c>
      <c r="D68" s="1114"/>
      <c r="E68" s="1114"/>
      <c r="F68" s="1114"/>
      <c r="G68" s="1114"/>
      <c r="H68" s="1115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8" t="s">
        <v>973</v>
      </c>
      <c r="D69" s="1118"/>
      <c r="E69" s="1118"/>
      <c r="F69" s="1118"/>
      <c r="G69" s="1118"/>
      <c r="H69" s="1118"/>
      <c r="I69" s="1118"/>
      <c r="J69" s="1119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0" t="s">
        <v>974</v>
      </c>
      <c r="D70" s="1120"/>
      <c r="E70" s="1120"/>
      <c r="F70" s="1120"/>
      <c r="G70" s="1120"/>
      <c r="H70" s="1120"/>
      <c r="I70" s="1120"/>
      <c r="J70" s="1121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5" t="s">
        <v>975</v>
      </c>
      <c r="D71" s="1125"/>
      <c r="E71" s="1125"/>
      <c r="F71" s="1125"/>
      <c r="G71" s="1125"/>
      <c r="H71" s="1125"/>
      <c r="I71" s="1125"/>
      <c r="J71" s="1126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0" t="s">
        <v>706</v>
      </c>
      <c r="C72" s="1091"/>
      <c r="D72" s="1091"/>
      <c r="E72" s="1091"/>
      <c r="F72" s="1091"/>
      <c r="G72" s="1091"/>
      <c r="H72" s="1091"/>
      <c r="I72" s="1091"/>
      <c r="J72" s="1091"/>
      <c r="K72" s="1091"/>
      <c r="L72" s="1091"/>
      <c r="M72" s="1091"/>
      <c r="N72" s="1092"/>
    </row>
    <row r="73" spans="2:16" x14ac:dyDescent="0.25">
      <c r="B73" s="1093" t="s">
        <v>797</v>
      </c>
      <c r="C73" s="1094"/>
      <c r="D73" s="1094"/>
      <c r="E73" s="1094"/>
      <c r="F73" s="1094"/>
      <c r="G73" s="1094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4" t="s">
        <v>303</v>
      </c>
      <c r="D74" s="1114"/>
      <c r="E74" s="1114"/>
      <c r="F74" s="1114"/>
      <c r="G74" s="1114"/>
      <c r="H74" s="1114"/>
      <c r="I74" s="1114"/>
      <c r="J74" s="1115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4" t="s">
        <v>12</v>
      </c>
      <c r="D75" s="1114"/>
      <c r="E75" s="1114"/>
      <c r="F75" s="1114"/>
      <c r="G75" s="1114"/>
      <c r="H75" s="1114"/>
      <c r="I75" s="1114"/>
      <c r="J75" s="1115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14" t="s">
        <v>175</v>
      </c>
      <c r="D76" s="1114"/>
      <c r="E76" s="1114"/>
      <c r="F76" s="1114"/>
      <c r="G76" s="1114"/>
      <c r="H76" s="1114"/>
      <c r="I76" s="1114"/>
      <c r="J76" s="1115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14" t="s">
        <v>304</v>
      </c>
      <c r="D77" s="1114"/>
      <c r="E77" s="1114"/>
      <c r="F77" s="1114"/>
      <c r="G77" s="1114"/>
      <c r="H77" s="1114"/>
      <c r="I77" s="1114"/>
      <c r="J77" s="1115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14" t="s">
        <v>305</v>
      </c>
      <c r="D78" s="1114"/>
      <c r="E78" s="1114"/>
      <c r="F78" s="1114"/>
      <c r="G78" s="1114"/>
      <c r="H78" s="1114"/>
      <c r="I78" s="1114"/>
      <c r="J78" s="1115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14" t="s">
        <v>306</v>
      </c>
      <c r="D79" s="1114"/>
      <c r="E79" s="1114"/>
      <c r="F79" s="1114"/>
      <c r="G79" s="1114"/>
      <c r="H79" s="1114"/>
      <c r="I79" s="1114"/>
      <c r="J79" s="1115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093" t="s">
        <v>15</v>
      </c>
      <c r="C80" s="1094"/>
      <c r="D80" s="1094"/>
      <c r="E80" s="1094"/>
      <c r="F80" s="1094"/>
      <c r="G80" s="1094"/>
      <c r="H80" s="1095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4" t="str">
        <f>IF(ISBLANK('FICusto (ORÇ)'!C90)," ",'FICusto (ORÇ)'!C90)</f>
        <v xml:space="preserve"> </v>
      </c>
      <c r="D81" s="1114"/>
      <c r="E81" s="1114"/>
      <c r="F81" s="1114"/>
      <c r="G81" s="1114"/>
      <c r="H81" s="1115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4" t="str">
        <f>IF(ISBLANK('FICusto (ORÇ)'!C91)," ",'FICusto (ORÇ)'!C91)</f>
        <v xml:space="preserve"> </v>
      </c>
      <c r="D82" s="1114"/>
      <c r="E82" s="1114"/>
      <c r="F82" s="1114"/>
      <c r="G82" s="1114"/>
      <c r="H82" s="1115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4" t="str">
        <f>IF(ISBLANK('FICusto (ORÇ)'!C92)," ",'FICusto (ORÇ)'!C92)</f>
        <v xml:space="preserve"> </v>
      </c>
      <c r="D83" s="1114"/>
      <c r="E83" s="1114"/>
      <c r="F83" s="1114"/>
      <c r="G83" s="1114"/>
      <c r="H83" s="1115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8" t="s">
        <v>976</v>
      </c>
      <c r="D84" s="1118"/>
      <c r="E84" s="1118"/>
      <c r="F84" s="1118"/>
      <c r="G84" s="1118"/>
      <c r="H84" s="1118"/>
      <c r="I84" s="1118"/>
      <c r="J84" s="1119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5" t="s">
        <v>977</v>
      </c>
      <c r="D85" s="1125"/>
      <c r="E85" s="1125"/>
      <c r="F85" s="1125"/>
      <c r="G85" s="1125"/>
      <c r="H85" s="1125"/>
      <c r="I85" s="1125"/>
      <c r="J85" s="1126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7" t="s">
        <v>978</v>
      </c>
      <c r="D86" s="1027"/>
      <c r="E86" s="1027"/>
      <c r="F86" s="1027"/>
      <c r="G86" s="1027"/>
      <c r="H86" s="1027"/>
      <c r="I86" s="1027"/>
      <c r="J86" s="1028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96874-4015-4FED-BB8A-89C2774ACBF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4" t="s">
        <v>979</v>
      </c>
      <c r="C2" s="1134"/>
      <c r="D2" s="1134"/>
      <c r="E2" s="1134"/>
      <c r="F2" s="1134"/>
      <c r="G2" s="1134"/>
    </row>
    <row r="3" spans="2:27" x14ac:dyDescent="0.2">
      <c r="B3" s="1090" t="s">
        <v>991</v>
      </c>
      <c r="C3" s="1091"/>
      <c r="D3" s="1091"/>
      <c r="E3" s="1091"/>
      <c r="F3" s="1091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90" t="s">
        <v>863</v>
      </c>
      <c r="C4" s="1091"/>
      <c r="D4" s="1091"/>
      <c r="E4" s="1091"/>
      <c r="F4" s="1092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27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28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29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27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8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29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33" t="s">
        <v>864</v>
      </c>
      <c r="C17" s="1133"/>
      <c r="D17" s="1133"/>
      <c r="E17" s="1133"/>
      <c r="F17" s="113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75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76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75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76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75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76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30" t="s">
        <v>782</v>
      </c>
      <c r="C33" s="1130"/>
      <c r="D33" s="1130"/>
      <c r="E33" s="1130"/>
      <c r="F33" s="1130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7063-BAC7-4932-A802-767442B8F203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86" t="s">
        <v>794</v>
      </c>
      <c r="C2" s="1186"/>
      <c r="D2" s="1186"/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</row>
    <row r="3" spans="2:16" ht="15" customHeight="1" x14ac:dyDescent="0.25">
      <c r="B3" s="1186"/>
      <c r="C3" s="1186"/>
      <c r="D3" s="1186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77">
        <v>1</v>
      </c>
      <c r="C4" s="1179" t="s">
        <v>1077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78"/>
      <c r="C5" s="1180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81">
        <f>B4+1</f>
        <v>2</v>
      </c>
      <c r="C6" s="1185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82"/>
      <c r="C7" s="1184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77">
        <f>B6+1</f>
        <v>3</v>
      </c>
      <c r="C8" s="1179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78"/>
      <c r="C9" s="1180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81">
        <f>B8+1</f>
        <v>4</v>
      </c>
      <c r="C10" s="1185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82"/>
      <c r="C11" s="1184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77">
        <f>B10+1</f>
        <v>5</v>
      </c>
      <c r="C12" s="1179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78"/>
      <c r="C13" s="1180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81">
        <f>B12+1</f>
        <v>6</v>
      </c>
      <c r="C14" s="1185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82"/>
      <c r="C15" s="1184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77">
        <f>B14+1</f>
        <v>7</v>
      </c>
      <c r="C16" s="1179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78"/>
      <c r="C17" s="1180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81">
        <f>B16+1</f>
        <v>8</v>
      </c>
      <c r="C18" s="1185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82"/>
      <c r="C19" s="1184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77">
        <f>B18+1</f>
        <v>9</v>
      </c>
      <c r="C20" s="1179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78"/>
      <c r="C21" s="1180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81">
        <f>B20+1</f>
        <v>10</v>
      </c>
      <c r="C22" s="1185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82"/>
      <c r="C23" s="1184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77">
        <f>B22+1</f>
        <v>11</v>
      </c>
      <c r="C24" s="1179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78"/>
      <c r="C25" s="1180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81">
        <f>B24+1</f>
        <v>12</v>
      </c>
      <c r="C26" s="1183" t="s">
        <v>1078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82"/>
      <c r="C27" s="1184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77">
        <f>B26+1</f>
        <v>13</v>
      </c>
      <c r="C28" s="1179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78"/>
      <c r="C29" s="1180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81">
        <f>B28+1</f>
        <v>14</v>
      </c>
      <c r="C30" s="1183" t="s">
        <v>1079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82"/>
      <c r="C31" s="1184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44F00-103C-48E5-BA47-1969444B16CC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190" t="s">
        <v>794</v>
      </c>
      <c r="C2" s="1191"/>
      <c r="D2" s="1192"/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  <c r="Q2" s="1196" t="s">
        <v>1033</v>
      </c>
    </row>
    <row r="3" spans="2:17" ht="15" customHeight="1" x14ac:dyDescent="0.25">
      <c r="B3" s="1193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197"/>
    </row>
    <row r="4" spans="2:17" ht="15" customHeight="1" x14ac:dyDescent="0.25">
      <c r="B4" s="1177">
        <v>1</v>
      </c>
      <c r="C4" s="1179" t="s">
        <v>1077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78"/>
      <c r="C5" s="1180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81">
        <f>B4+1</f>
        <v>2</v>
      </c>
      <c r="C6" s="1185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82"/>
      <c r="C7" s="1184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77">
        <f>B6+1</f>
        <v>3</v>
      </c>
      <c r="C8" s="1179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78"/>
      <c r="C9" s="1180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81">
        <f>B8+1</f>
        <v>4</v>
      </c>
      <c r="C10" s="1185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82"/>
      <c r="C11" s="1184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77">
        <f>B10+1</f>
        <v>5</v>
      </c>
      <c r="C12" s="1179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78"/>
      <c r="C13" s="1180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81">
        <f>B12+1</f>
        <v>6</v>
      </c>
      <c r="C14" s="1185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82"/>
      <c r="C15" s="1184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77">
        <f>B14+1</f>
        <v>7</v>
      </c>
      <c r="C16" s="1179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78"/>
      <c r="C17" s="1180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81">
        <f>B16+1</f>
        <v>8</v>
      </c>
      <c r="C18" s="1185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82"/>
      <c r="C19" s="1184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77">
        <f>B18+1</f>
        <v>9</v>
      </c>
      <c r="C20" s="1198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78"/>
      <c r="C21" s="1180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81">
        <f>B20+1</f>
        <v>10</v>
      </c>
      <c r="C22" s="1185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82"/>
      <c r="C23" s="1184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77">
        <f>B22+1</f>
        <v>11</v>
      </c>
      <c r="C24" s="1179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78"/>
      <c r="C25" s="1180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81">
        <f>B24+1</f>
        <v>12</v>
      </c>
      <c r="C26" s="1183" t="s">
        <v>1078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82"/>
      <c r="C27" s="1184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77">
        <f>B26+1</f>
        <v>13</v>
      </c>
      <c r="C28" s="1198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78"/>
      <c r="C29" s="1180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81">
        <f>B28+1</f>
        <v>14</v>
      </c>
      <c r="C30" s="1183" t="s">
        <v>1079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82"/>
      <c r="C31" s="1184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199">
        <f>B30+1</f>
        <v>15</v>
      </c>
      <c r="C32" s="1201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00"/>
      <c r="C33" s="1202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199">
        <f>B32+1</f>
        <v>16</v>
      </c>
      <c r="C34" s="1201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00"/>
      <c r="C35" s="1202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F34B2-AB20-418A-9300-F457ECA093FC}">
  <sheetPr codeName="Planilha20"/>
  <dimension ref="B2:AB29"/>
  <sheetViews>
    <sheetView zoomScale="80" workbookViewId="0">
      <selection activeCell="V14" sqref="V14:V15"/>
    </sheetView>
  </sheetViews>
  <sheetFormatPr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191" t="s">
        <v>896</v>
      </c>
      <c r="D2" s="1192" t="s">
        <v>900</v>
      </c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</row>
    <row r="3" spans="2:28" ht="15" x14ac:dyDescent="0.2">
      <c r="B3" s="540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</row>
    <row r="4" spans="2:28" ht="17.25" customHeight="1" x14ac:dyDescent="0.2">
      <c r="B4" s="1177">
        <v>1</v>
      </c>
      <c r="C4" s="1179" t="s">
        <v>1128</v>
      </c>
      <c r="D4" s="1205" t="s">
        <v>1133</v>
      </c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</row>
    <row r="5" spans="2:28" ht="15" customHeight="1" x14ac:dyDescent="0.2">
      <c r="B5" s="1178"/>
      <c r="C5" s="1180"/>
      <c r="D5" s="1206"/>
      <c r="E5" s="1204"/>
      <c r="F5" s="1204"/>
      <c r="G5" s="1204"/>
      <c r="H5" s="1204"/>
      <c r="I5" s="1204"/>
      <c r="J5" s="1204"/>
      <c r="K5" s="1204"/>
      <c r="L5" s="1204"/>
      <c r="M5" s="1204"/>
      <c r="N5" s="1204"/>
      <c r="O5" s="1204"/>
      <c r="P5" s="1204"/>
      <c r="Q5" s="1204"/>
      <c r="R5" s="1204"/>
      <c r="S5" s="1204"/>
      <c r="T5" s="1204"/>
      <c r="U5" s="1204"/>
      <c r="V5" s="1204"/>
      <c r="W5" s="1204"/>
      <c r="X5" s="1204"/>
      <c r="Y5" s="1204"/>
      <c r="Z5" s="1204"/>
      <c r="AA5" s="1204"/>
      <c r="AB5" s="1204"/>
    </row>
    <row r="6" spans="2:28" ht="15" customHeight="1" x14ac:dyDescent="0.2">
      <c r="B6" s="1127">
        <f>B4+1</f>
        <v>2</v>
      </c>
      <c r="C6" s="1207" t="s">
        <v>897</v>
      </c>
      <c r="D6" s="1209" t="s">
        <v>1129</v>
      </c>
      <c r="E6" s="1203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  <c r="T6" s="1203"/>
      <c r="U6" s="1203"/>
      <c r="V6" s="1203"/>
      <c r="W6" s="1203"/>
      <c r="X6" s="1203"/>
      <c r="Y6" s="1203"/>
      <c r="Z6" s="1203"/>
      <c r="AA6" s="1203"/>
      <c r="AB6" s="1203"/>
    </row>
    <row r="7" spans="2:28" ht="15" customHeight="1" x14ac:dyDescent="0.2">
      <c r="B7" s="1129"/>
      <c r="C7" s="1208"/>
      <c r="D7" s="1210"/>
      <c r="E7" s="1204"/>
      <c r="F7" s="1204"/>
      <c r="G7" s="1204"/>
      <c r="H7" s="1204"/>
      <c r="I7" s="1204"/>
      <c r="J7" s="1204"/>
      <c r="K7" s="1204"/>
      <c r="L7" s="1204"/>
      <c r="M7" s="1204"/>
      <c r="N7" s="1204"/>
      <c r="O7" s="1204"/>
      <c r="P7" s="1204"/>
      <c r="Q7" s="1204"/>
      <c r="R7" s="1204"/>
      <c r="S7" s="1204"/>
      <c r="T7" s="1204"/>
      <c r="U7" s="1204"/>
      <c r="V7" s="1204"/>
      <c r="W7" s="1204"/>
      <c r="X7" s="1204"/>
      <c r="Y7" s="1204"/>
      <c r="Z7" s="1204"/>
      <c r="AA7" s="1204"/>
      <c r="AB7" s="1204"/>
    </row>
    <row r="8" spans="2:28" ht="17.25" customHeight="1" x14ac:dyDescent="0.2">
      <c r="B8" s="1177">
        <f>B6+1</f>
        <v>3</v>
      </c>
      <c r="C8" s="1179" t="s">
        <v>904</v>
      </c>
      <c r="D8" s="1205" t="s">
        <v>1134</v>
      </c>
      <c r="E8" s="1203"/>
      <c r="F8" s="1203"/>
      <c r="G8" s="1203"/>
      <c r="H8" s="1203"/>
      <c r="I8" s="1203"/>
      <c r="J8" s="1203"/>
      <c r="K8" s="1203"/>
      <c r="L8" s="1203"/>
      <c r="M8" s="1203"/>
      <c r="N8" s="1203"/>
      <c r="O8" s="1203"/>
      <c r="P8" s="1203"/>
      <c r="Q8" s="1203"/>
      <c r="R8" s="1203"/>
      <c r="S8" s="1203"/>
      <c r="T8" s="1203"/>
      <c r="U8" s="1203"/>
      <c r="V8" s="1203"/>
      <c r="W8" s="1203"/>
      <c r="X8" s="1203"/>
      <c r="Y8" s="1203"/>
      <c r="Z8" s="1203"/>
      <c r="AA8" s="1203"/>
      <c r="AB8" s="1203"/>
    </row>
    <row r="9" spans="2:28" ht="15" customHeight="1" x14ac:dyDescent="0.2">
      <c r="B9" s="1178"/>
      <c r="C9" s="1180"/>
      <c r="D9" s="1211"/>
      <c r="E9" s="1204"/>
      <c r="F9" s="1204"/>
      <c r="G9" s="1204"/>
      <c r="H9" s="1204"/>
      <c r="I9" s="1204"/>
      <c r="J9" s="1204"/>
      <c r="K9" s="1204"/>
      <c r="L9" s="1204"/>
      <c r="M9" s="1204"/>
      <c r="N9" s="1204"/>
      <c r="O9" s="1204"/>
      <c r="P9" s="1204"/>
      <c r="Q9" s="1204"/>
      <c r="R9" s="1204"/>
      <c r="S9" s="1204"/>
      <c r="T9" s="1204"/>
      <c r="U9" s="1204"/>
      <c r="V9" s="1204"/>
      <c r="W9" s="1204"/>
      <c r="X9" s="1204"/>
      <c r="Y9" s="1204"/>
      <c r="Z9" s="1204"/>
      <c r="AA9" s="1204"/>
      <c r="AB9" s="1204"/>
    </row>
    <row r="10" spans="2:28" ht="15" customHeight="1" x14ac:dyDescent="0.2">
      <c r="B10" s="1127">
        <f>B8+1</f>
        <v>4</v>
      </c>
      <c r="C10" s="1207" t="s">
        <v>774</v>
      </c>
      <c r="D10" s="1209" t="s">
        <v>1129</v>
      </c>
      <c r="E10" s="1203"/>
      <c r="F10" s="1203"/>
      <c r="G10" s="1203"/>
      <c r="H10" s="1203"/>
      <c r="I10" s="1203"/>
      <c r="J10" s="1203"/>
      <c r="K10" s="1203"/>
      <c r="L10" s="1203"/>
      <c r="M10" s="1203"/>
      <c r="N10" s="1203"/>
      <c r="O10" s="1203"/>
      <c r="P10" s="1203"/>
      <c r="Q10" s="1203"/>
      <c r="R10" s="1203"/>
      <c r="S10" s="1203"/>
      <c r="T10" s="1203"/>
      <c r="U10" s="1203"/>
      <c r="V10" s="1203"/>
      <c r="W10" s="1203"/>
      <c r="X10" s="1203"/>
      <c r="Y10" s="1203"/>
      <c r="Z10" s="1203"/>
      <c r="AA10" s="1203"/>
      <c r="AB10" s="1203"/>
    </row>
    <row r="11" spans="2:28" ht="15" customHeight="1" x14ac:dyDescent="0.2">
      <c r="B11" s="1129"/>
      <c r="C11" s="1208"/>
      <c r="D11" s="1210"/>
      <c r="E11" s="1204"/>
      <c r="F11" s="1204"/>
      <c r="G11" s="1204"/>
      <c r="H11" s="1204"/>
      <c r="I11" s="1204"/>
      <c r="J11" s="1204"/>
      <c r="K11" s="1204"/>
      <c r="L11" s="1204"/>
      <c r="M11" s="1204"/>
      <c r="N11" s="1204"/>
      <c r="O11" s="1204"/>
      <c r="P11" s="1204"/>
      <c r="Q11" s="1204"/>
      <c r="R11" s="1204"/>
      <c r="S11" s="1204"/>
      <c r="T11" s="1204"/>
      <c r="U11" s="1204"/>
      <c r="V11" s="1204"/>
      <c r="W11" s="1204"/>
      <c r="X11" s="1204"/>
      <c r="Y11" s="1204"/>
      <c r="Z11" s="1204"/>
      <c r="AA11" s="1204"/>
      <c r="AB11" s="1204"/>
    </row>
    <row r="12" spans="2:28" ht="15" customHeight="1" x14ac:dyDescent="0.2">
      <c r="B12" s="1177">
        <f>B10+1</f>
        <v>5</v>
      </c>
      <c r="C12" s="1179" t="s">
        <v>903</v>
      </c>
      <c r="D12" s="1212" t="s">
        <v>1129</v>
      </c>
      <c r="E12" s="1203"/>
      <c r="F12" s="1203"/>
      <c r="G12" s="1203"/>
      <c r="H12" s="1203"/>
      <c r="I12" s="1203"/>
      <c r="J12" s="1203"/>
      <c r="K12" s="1203"/>
      <c r="L12" s="1203"/>
      <c r="M12" s="1203"/>
      <c r="N12" s="1203"/>
      <c r="O12" s="1203"/>
      <c r="P12" s="1203"/>
      <c r="Q12" s="1203"/>
      <c r="R12" s="1203"/>
      <c r="S12" s="1203"/>
      <c r="T12" s="1203"/>
      <c r="U12" s="1203"/>
      <c r="V12" s="1203"/>
      <c r="W12" s="1203"/>
      <c r="X12" s="1203"/>
      <c r="Y12" s="1203"/>
      <c r="Z12" s="1203"/>
      <c r="AA12" s="1203"/>
      <c r="AB12" s="1203"/>
    </row>
    <row r="13" spans="2:28" ht="15" customHeight="1" x14ac:dyDescent="0.2">
      <c r="B13" s="1178"/>
      <c r="C13" s="1180"/>
      <c r="D13" s="1211"/>
      <c r="E13" s="1204"/>
      <c r="F13" s="1204"/>
      <c r="G13" s="1204"/>
      <c r="H13" s="1204"/>
      <c r="I13" s="1204"/>
      <c r="J13" s="1204"/>
      <c r="K13" s="1204"/>
      <c r="L13" s="1204"/>
      <c r="M13" s="1204"/>
      <c r="N13" s="1204"/>
      <c r="O13" s="1204"/>
      <c r="P13" s="1204"/>
      <c r="Q13" s="1204"/>
      <c r="R13" s="1204"/>
      <c r="S13" s="1204"/>
      <c r="T13" s="1204"/>
      <c r="U13" s="1204"/>
      <c r="V13" s="1204"/>
      <c r="W13" s="1204"/>
      <c r="X13" s="1204"/>
      <c r="Y13" s="1204"/>
      <c r="Z13" s="1204"/>
      <c r="AA13" s="1204"/>
      <c r="AB13" s="1204"/>
    </row>
    <row r="14" spans="2:28" ht="15" customHeight="1" x14ac:dyDescent="0.2">
      <c r="B14" s="1127">
        <f>B12+1</f>
        <v>6</v>
      </c>
      <c r="C14" s="1213" t="s">
        <v>775</v>
      </c>
      <c r="D14" s="1214" t="s">
        <v>1129</v>
      </c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3"/>
      <c r="W14" s="1203"/>
      <c r="X14" s="1203"/>
      <c r="Y14" s="1203"/>
      <c r="Z14" s="1203"/>
      <c r="AA14" s="1203"/>
      <c r="AB14" s="1203"/>
    </row>
    <row r="15" spans="2:28" ht="15" customHeight="1" x14ac:dyDescent="0.2">
      <c r="B15" s="1129"/>
      <c r="C15" s="1208"/>
      <c r="D15" s="1215"/>
      <c r="E15" s="1204"/>
      <c r="F15" s="1204"/>
      <c r="G15" s="1204"/>
      <c r="H15" s="1204"/>
      <c r="I15" s="1204"/>
      <c r="J15" s="1204"/>
      <c r="K15" s="1204"/>
      <c r="L15" s="1204"/>
      <c r="M15" s="1204"/>
      <c r="N15" s="1204"/>
      <c r="O15" s="1204"/>
      <c r="P15" s="1204"/>
      <c r="Q15" s="1204"/>
      <c r="R15" s="1204"/>
      <c r="S15" s="1204"/>
      <c r="T15" s="1204"/>
      <c r="U15" s="1204"/>
      <c r="V15" s="1204"/>
      <c r="W15" s="1204"/>
      <c r="X15" s="1204"/>
      <c r="Y15" s="1204"/>
      <c r="Z15" s="1204"/>
      <c r="AA15" s="1204"/>
      <c r="AB15" s="1204"/>
    </row>
    <row r="16" spans="2:28" ht="15" customHeight="1" x14ac:dyDescent="0.2">
      <c r="B16" s="1177">
        <f>B14+1</f>
        <v>7</v>
      </c>
      <c r="C16" s="1179" t="s">
        <v>175</v>
      </c>
      <c r="D16" s="1212" t="s">
        <v>1135</v>
      </c>
      <c r="E16" s="1203"/>
      <c r="F16" s="1203"/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</row>
    <row r="17" spans="2:28" ht="15" customHeight="1" x14ac:dyDescent="0.2">
      <c r="B17" s="1178"/>
      <c r="C17" s="1180"/>
      <c r="D17" s="1211"/>
      <c r="E17" s="1204"/>
      <c r="F17" s="1204"/>
      <c r="G17" s="1204"/>
      <c r="H17" s="1204"/>
      <c r="I17" s="1204"/>
      <c r="J17" s="1204"/>
      <c r="K17" s="1204"/>
      <c r="L17" s="1204"/>
      <c r="M17" s="1204"/>
      <c r="N17" s="1204"/>
      <c r="O17" s="1204"/>
      <c r="P17" s="1204"/>
      <c r="Q17" s="1204"/>
      <c r="R17" s="1204"/>
      <c r="S17" s="1204"/>
      <c r="T17" s="1204"/>
      <c r="U17" s="1204"/>
      <c r="V17" s="1204"/>
      <c r="W17" s="1204"/>
      <c r="X17" s="1204"/>
      <c r="Y17" s="1204"/>
      <c r="Z17" s="1204"/>
      <c r="AA17" s="1204"/>
      <c r="AB17" s="1204"/>
    </row>
    <row r="18" spans="2:28" ht="15" customHeight="1" x14ac:dyDescent="0.2">
      <c r="B18" s="1127">
        <f>B16+1</f>
        <v>8</v>
      </c>
      <c r="C18" s="1213" t="s">
        <v>776</v>
      </c>
      <c r="D18" s="1209" t="s">
        <v>1129</v>
      </c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3"/>
      <c r="V18" s="1203"/>
      <c r="W18" s="1203"/>
      <c r="X18" s="1203"/>
      <c r="Y18" s="1203"/>
      <c r="Z18" s="1203"/>
      <c r="AA18" s="1203"/>
      <c r="AB18" s="1203"/>
    </row>
    <row r="19" spans="2:28" ht="15" customHeight="1" x14ac:dyDescent="0.2">
      <c r="B19" s="1129"/>
      <c r="C19" s="1208"/>
      <c r="D19" s="1210"/>
      <c r="E19" s="1204"/>
      <c r="F19" s="1204"/>
      <c r="G19" s="1204"/>
      <c r="H19" s="1204"/>
      <c r="I19" s="1204"/>
      <c r="J19" s="1204"/>
      <c r="K19" s="1204"/>
      <c r="L19" s="1204"/>
      <c r="M19" s="1204"/>
      <c r="N19" s="1204"/>
      <c r="O19" s="1204"/>
      <c r="P19" s="1204"/>
      <c r="Q19" s="1204"/>
      <c r="R19" s="1204"/>
      <c r="S19" s="1204"/>
      <c r="T19" s="1204"/>
      <c r="U19" s="1204"/>
      <c r="V19" s="1204"/>
      <c r="W19" s="1204"/>
      <c r="X19" s="1204"/>
      <c r="Y19" s="1204"/>
      <c r="Z19" s="1204"/>
      <c r="AA19" s="1204"/>
      <c r="AB19" s="1204"/>
    </row>
    <row r="20" spans="2:28" ht="15" customHeight="1" x14ac:dyDescent="0.2">
      <c r="B20" s="1177">
        <f>B18+1</f>
        <v>9</v>
      </c>
      <c r="C20" s="1198" t="s">
        <v>777</v>
      </c>
      <c r="D20" s="1212" t="s">
        <v>1129</v>
      </c>
      <c r="E20" s="1203"/>
      <c r="F20" s="1203"/>
      <c r="G20" s="1203"/>
      <c r="H20" s="1203"/>
      <c r="I20" s="1203"/>
      <c r="J20" s="1203"/>
      <c r="K20" s="1203"/>
      <c r="L20" s="1203"/>
      <c r="M20" s="1203"/>
      <c r="N20" s="1203"/>
      <c r="O20" s="1203"/>
      <c r="P20" s="1203"/>
      <c r="Q20" s="1203"/>
      <c r="R20" s="1203"/>
      <c r="S20" s="1203"/>
      <c r="T20" s="1203"/>
      <c r="U20" s="1203"/>
      <c r="V20" s="1203"/>
      <c r="W20" s="1203"/>
      <c r="X20" s="1203"/>
      <c r="Y20" s="1203"/>
      <c r="Z20" s="1203"/>
      <c r="AA20" s="1203"/>
      <c r="AB20" s="1203"/>
    </row>
    <row r="21" spans="2:28" ht="15" customHeight="1" x14ac:dyDescent="0.2">
      <c r="B21" s="1178"/>
      <c r="C21" s="1180"/>
      <c r="D21" s="1211"/>
      <c r="E21" s="1204"/>
      <c r="F21" s="1204"/>
      <c r="G21" s="1204"/>
      <c r="H21" s="1204"/>
      <c r="I21" s="1204"/>
      <c r="J21" s="1204"/>
      <c r="K21" s="1204"/>
      <c r="L21" s="1204"/>
      <c r="M21" s="1204"/>
      <c r="N21" s="1204"/>
      <c r="O21" s="1204"/>
      <c r="P21" s="1204"/>
      <c r="Q21" s="1204"/>
      <c r="R21" s="1204"/>
      <c r="S21" s="1204"/>
      <c r="T21" s="1204"/>
      <c r="U21" s="1204"/>
      <c r="V21" s="1204"/>
      <c r="W21" s="1204"/>
      <c r="X21" s="1204"/>
      <c r="Y21" s="1204"/>
      <c r="Z21" s="1204"/>
      <c r="AA21" s="1204"/>
      <c r="AB21" s="1204"/>
    </row>
    <row r="22" spans="2:28" ht="15" customHeight="1" x14ac:dyDescent="0.2">
      <c r="B22" s="1127">
        <f>B20+1</f>
        <v>10</v>
      </c>
      <c r="C22" s="1213" t="s">
        <v>177</v>
      </c>
      <c r="D22" s="1209" t="s">
        <v>1129</v>
      </c>
      <c r="E22" s="1203"/>
      <c r="F22" s="1203"/>
      <c r="G22" s="1203"/>
      <c r="H22" s="1203"/>
      <c r="I22" s="1203"/>
      <c r="J22" s="1203"/>
      <c r="K22" s="1203"/>
      <c r="L22" s="1203"/>
      <c r="M22" s="1203"/>
      <c r="N22" s="1203"/>
      <c r="O22" s="1203"/>
      <c r="P22" s="1203"/>
      <c r="Q22" s="1203"/>
      <c r="R22" s="1203"/>
      <c r="S22" s="1203"/>
      <c r="T22" s="1203"/>
      <c r="U22" s="1203"/>
      <c r="V22" s="1203"/>
      <c r="W22" s="1203"/>
      <c r="X22" s="1203"/>
      <c r="Y22" s="1203"/>
      <c r="Z22" s="1203"/>
      <c r="AA22" s="1203"/>
      <c r="AB22" s="1203"/>
    </row>
    <row r="23" spans="2:28" ht="15" customHeight="1" x14ac:dyDescent="0.2">
      <c r="B23" s="1129"/>
      <c r="C23" s="1208"/>
      <c r="D23" s="1210"/>
      <c r="E23" s="1204"/>
      <c r="F23" s="1204"/>
      <c r="G23" s="1204"/>
      <c r="H23" s="1204"/>
      <c r="I23" s="1204"/>
      <c r="J23" s="1204"/>
      <c r="K23" s="1204"/>
      <c r="L23" s="1204"/>
      <c r="M23" s="1204"/>
      <c r="N23" s="1204"/>
      <c r="O23" s="1204"/>
      <c r="P23" s="1204"/>
      <c r="Q23" s="1204"/>
      <c r="R23" s="1204"/>
      <c r="S23" s="1204"/>
      <c r="T23" s="1204"/>
      <c r="U23" s="1204"/>
      <c r="V23" s="1204"/>
      <c r="W23" s="1204"/>
      <c r="X23" s="1204"/>
      <c r="Y23" s="1204"/>
      <c r="Z23" s="1204"/>
      <c r="AA23" s="1204"/>
      <c r="AB23" s="1204"/>
    </row>
    <row r="24" spans="2:28" ht="15" customHeight="1" x14ac:dyDescent="0.2">
      <c r="B24" s="1177">
        <f>B22+1</f>
        <v>11</v>
      </c>
      <c r="C24" s="1198" t="s">
        <v>778</v>
      </c>
      <c r="D24" s="1212" t="s">
        <v>1129</v>
      </c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3"/>
      <c r="W24" s="1203"/>
      <c r="X24" s="1203"/>
      <c r="Y24" s="1203"/>
      <c r="Z24" s="1203"/>
      <c r="AA24" s="1203"/>
      <c r="AB24" s="1203"/>
    </row>
    <row r="25" spans="2:28" ht="15" customHeight="1" x14ac:dyDescent="0.2">
      <c r="B25" s="1178"/>
      <c r="C25" s="1180"/>
      <c r="D25" s="1211"/>
      <c r="E25" s="1204"/>
      <c r="F25" s="1204"/>
      <c r="G25" s="1204"/>
      <c r="H25" s="1204"/>
      <c r="I25" s="1204"/>
      <c r="J25" s="1204"/>
      <c r="K25" s="1204"/>
      <c r="L25" s="1204"/>
      <c r="M25" s="1204"/>
      <c r="N25" s="1204"/>
      <c r="O25" s="1204"/>
      <c r="P25" s="1204"/>
      <c r="Q25" s="1204"/>
      <c r="R25" s="1204"/>
      <c r="S25" s="1204"/>
      <c r="T25" s="1204"/>
      <c r="U25" s="1204"/>
      <c r="V25" s="1204"/>
      <c r="W25" s="1204"/>
      <c r="X25" s="1204"/>
      <c r="Y25" s="1204"/>
      <c r="Z25" s="1204"/>
      <c r="AA25" s="1204"/>
      <c r="AB25" s="1204"/>
    </row>
    <row r="26" spans="2:28" ht="15" customHeight="1" x14ac:dyDescent="0.2">
      <c r="B26" s="1127">
        <f>B24+1</f>
        <v>12</v>
      </c>
      <c r="C26" s="1207" t="s">
        <v>1130</v>
      </c>
      <c r="D26" s="1214" t="s">
        <v>1135</v>
      </c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  <c r="V26" s="1203"/>
      <c r="W26" s="1203"/>
      <c r="X26" s="1203"/>
      <c r="Y26" s="1203"/>
      <c r="Z26" s="1203"/>
      <c r="AA26" s="1203"/>
      <c r="AB26" s="1203"/>
    </row>
    <row r="27" spans="2:28" ht="15" customHeight="1" x14ac:dyDescent="0.2">
      <c r="B27" s="1129"/>
      <c r="C27" s="1208"/>
      <c r="D27" s="1210"/>
      <c r="E27" s="1204"/>
      <c r="F27" s="1204"/>
      <c r="G27" s="1204"/>
      <c r="H27" s="1204"/>
      <c r="I27" s="1204"/>
      <c r="J27" s="1204"/>
      <c r="K27" s="1204"/>
      <c r="L27" s="1204"/>
      <c r="M27" s="1204"/>
      <c r="N27" s="1204"/>
      <c r="O27" s="1204"/>
      <c r="P27" s="1204"/>
      <c r="Q27" s="1204"/>
      <c r="R27" s="1204"/>
      <c r="S27" s="1204"/>
      <c r="T27" s="1204"/>
      <c r="U27" s="1204"/>
      <c r="V27" s="1204"/>
      <c r="W27" s="1204"/>
      <c r="X27" s="1204"/>
      <c r="Y27" s="1204"/>
      <c r="Z27" s="1204"/>
      <c r="AA27" s="1204"/>
      <c r="AB27" s="1204"/>
    </row>
    <row r="28" spans="2:28" ht="15" customHeight="1" x14ac:dyDescent="0.2">
      <c r="B28" s="1177">
        <f>B26+1</f>
        <v>13</v>
      </c>
      <c r="C28" s="1198" t="s">
        <v>779</v>
      </c>
      <c r="D28" s="1212" t="s">
        <v>1129</v>
      </c>
      <c r="E28" s="1203"/>
      <c r="F28" s="1203"/>
      <c r="G28" s="1203"/>
      <c r="H28" s="1203"/>
      <c r="I28" s="1203"/>
      <c r="J28" s="1203"/>
      <c r="K28" s="1203"/>
      <c r="L28" s="1203"/>
      <c r="M28" s="1203"/>
      <c r="N28" s="1203"/>
      <c r="O28" s="1203"/>
      <c r="P28" s="1203"/>
      <c r="Q28" s="1203"/>
      <c r="R28" s="1203"/>
      <c r="S28" s="1203"/>
      <c r="T28" s="1203"/>
      <c r="U28" s="1203"/>
      <c r="V28" s="1203"/>
      <c r="W28" s="1203"/>
      <c r="X28" s="1203"/>
      <c r="Y28" s="1203"/>
      <c r="Z28" s="1203"/>
      <c r="AA28" s="1203"/>
      <c r="AB28" s="1203"/>
    </row>
    <row r="29" spans="2:28" ht="15" customHeight="1" x14ac:dyDescent="0.2">
      <c r="B29" s="1178"/>
      <c r="C29" s="1180"/>
      <c r="D29" s="1211"/>
      <c r="E29" s="1204"/>
      <c r="F29" s="1204"/>
      <c r="G29" s="1204"/>
      <c r="H29" s="1204"/>
      <c r="I29" s="1204"/>
      <c r="J29" s="1204"/>
      <c r="K29" s="1204"/>
      <c r="L29" s="1204"/>
      <c r="M29" s="1204"/>
      <c r="N29" s="1204"/>
      <c r="O29" s="1204"/>
      <c r="P29" s="1204"/>
      <c r="Q29" s="1204"/>
      <c r="R29" s="1204"/>
      <c r="S29" s="1204"/>
      <c r="T29" s="1204"/>
      <c r="U29" s="1204"/>
      <c r="V29" s="1204"/>
      <c r="W29" s="1204"/>
      <c r="X29" s="1204"/>
      <c r="Y29" s="1204"/>
      <c r="Z29" s="1204"/>
      <c r="AA29" s="1204"/>
      <c r="AB29" s="1204"/>
    </row>
  </sheetData>
  <sheetProtection sheet="1" objects="1" scenarios="1"/>
  <mergeCells count="354">
    <mergeCell ref="Z28:Z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I26:I27"/>
    <mergeCell ref="J26:J27"/>
    <mergeCell ref="K26:K27"/>
    <mergeCell ref="L26:L27"/>
    <mergeCell ref="M26:M27"/>
    <mergeCell ref="B26:B27"/>
    <mergeCell ref="C26:C27"/>
    <mergeCell ref="D26:D27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B28:B29"/>
    <mergeCell ref="C28:C29"/>
    <mergeCell ref="D28:D29"/>
    <mergeCell ref="E28:E29"/>
    <mergeCell ref="F28:F29"/>
    <mergeCell ref="G28:G29"/>
    <mergeCell ref="N24:N25"/>
    <mergeCell ref="O24:O25"/>
    <mergeCell ref="P24:P25"/>
    <mergeCell ref="Z26:Z27"/>
    <mergeCell ref="AA26:AA27"/>
    <mergeCell ref="AB26:AB27"/>
    <mergeCell ref="Y26:Y27"/>
    <mergeCell ref="V26:V27"/>
    <mergeCell ref="W26:W27"/>
    <mergeCell ref="X26:X27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J22:J23"/>
    <mergeCell ref="K22:K23"/>
    <mergeCell ref="E26:E27"/>
    <mergeCell ref="F26:F27"/>
    <mergeCell ref="G26:G27"/>
    <mergeCell ref="W24:W25"/>
    <mergeCell ref="V24:V25"/>
    <mergeCell ref="K24:K25"/>
    <mergeCell ref="L24:L25"/>
    <mergeCell ref="M24:M25"/>
    <mergeCell ref="P22:P23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W20:W21"/>
    <mergeCell ref="X20:X21"/>
    <mergeCell ref="Y20:Y21"/>
    <mergeCell ref="Z20:Z21"/>
    <mergeCell ref="O20:O21"/>
    <mergeCell ref="P20:P21"/>
    <mergeCell ref="Q20:Q21"/>
    <mergeCell ref="R20:R21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Z18:Z19"/>
    <mergeCell ref="K18:K19"/>
    <mergeCell ref="L18:L19"/>
    <mergeCell ref="M18:M19"/>
    <mergeCell ref="L22:L23"/>
    <mergeCell ref="M22:M23"/>
    <mergeCell ref="N22:N23"/>
    <mergeCell ref="O22:O23"/>
    <mergeCell ref="U20:U21"/>
    <mergeCell ref="V20:V21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V16:V17"/>
    <mergeCell ref="B18:B19"/>
    <mergeCell ref="C18:C19"/>
    <mergeCell ref="D18:D19"/>
    <mergeCell ref="E18:E19"/>
    <mergeCell ref="F18:F19"/>
    <mergeCell ref="G18:G19"/>
    <mergeCell ref="U18:U19"/>
    <mergeCell ref="V18:V19"/>
    <mergeCell ref="H18:H19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W12:W13"/>
    <mergeCell ref="X12:X13"/>
    <mergeCell ref="Y12:Y13"/>
    <mergeCell ref="Z12:Z13"/>
    <mergeCell ref="O12:O13"/>
    <mergeCell ref="P12:P13"/>
    <mergeCell ref="Q12:Q13"/>
    <mergeCell ref="R12:R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Z10:Z11"/>
    <mergeCell ref="K10:K11"/>
    <mergeCell ref="L10:L11"/>
    <mergeCell ref="M10:M11"/>
    <mergeCell ref="L14:L15"/>
    <mergeCell ref="M14:M15"/>
    <mergeCell ref="N14:N15"/>
    <mergeCell ref="O14:O15"/>
    <mergeCell ref="U12:U13"/>
    <mergeCell ref="V12:V13"/>
    <mergeCell ref="T12:T13"/>
    <mergeCell ref="I12:I13"/>
    <mergeCell ref="J12:J13"/>
    <mergeCell ref="K12:K13"/>
    <mergeCell ref="L12:L13"/>
    <mergeCell ref="M12:M13"/>
    <mergeCell ref="N12:N13"/>
    <mergeCell ref="X10:X11"/>
    <mergeCell ref="Y10:Y11"/>
    <mergeCell ref="N10:N11"/>
    <mergeCell ref="O10:O11"/>
    <mergeCell ref="P10:P11"/>
    <mergeCell ref="Q10:Q11"/>
    <mergeCell ref="R10:R11"/>
    <mergeCell ref="S10:S11"/>
    <mergeCell ref="G12:G13"/>
    <mergeCell ref="H12:H13"/>
    <mergeCell ref="T10:T11"/>
    <mergeCell ref="U10:U11"/>
    <mergeCell ref="V10:V11"/>
    <mergeCell ref="W10:W11"/>
    <mergeCell ref="H10:H11"/>
    <mergeCell ref="I10:I11"/>
    <mergeCell ref="J10:J11"/>
    <mergeCell ref="S12:S13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B8:B9"/>
    <mergeCell ref="C8:C9"/>
    <mergeCell ref="D8:D9"/>
    <mergeCell ref="E8:E9"/>
    <mergeCell ref="F8:F9"/>
    <mergeCell ref="G8:G9"/>
    <mergeCell ref="X8:X9"/>
    <mergeCell ref="Y8:Y9"/>
    <mergeCell ref="K8:K9"/>
    <mergeCell ref="L8:L9"/>
    <mergeCell ref="M8:M9"/>
    <mergeCell ref="N8:N9"/>
    <mergeCell ref="O8:O9"/>
    <mergeCell ref="P8:P9"/>
    <mergeCell ref="B10:B11"/>
    <mergeCell ref="C10:C11"/>
    <mergeCell ref="D10:D11"/>
    <mergeCell ref="E10:E11"/>
    <mergeCell ref="F10:F11"/>
    <mergeCell ref="G10:G11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W8:W9"/>
    <mergeCell ref="S6:S7"/>
    <mergeCell ref="T6:T7"/>
    <mergeCell ref="U6:U7"/>
    <mergeCell ref="J6:J7"/>
    <mergeCell ref="K6:K7"/>
    <mergeCell ref="B4:B5"/>
    <mergeCell ref="F4:F5"/>
    <mergeCell ref="G4:G5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96EC-25B3-43AE-8B72-668A2633DCB6}">
  <sheetPr codeName="Planilha21"/>
  <dimension ref="A1:AL78"/>
  <sheetViews>
    <sheetView zoomScale="50" zoomScaleNormal="50" workbookViewId="0">
      <selection activeCell="D29" sqref="D29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191" t="s">
        <v>896</v>
      </c>
      <c r="D2" s="1216" t="s">
        <v>901</v>
      </c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  <c r="AC2" s="1196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194"/>
      <c r="D3" s="119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  <c r="AC3" s="1197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77">
        <v>1</v>
      </c>
      <c r="C4" s="1179" t="s">
        <v>1136</v>
      </c>
      <c r="D4" s="730" t="s">
        <v>1137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78"/>
      <c r="C5" s="1180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27">
        <f>B4+1</f>
        <v>2</v>
      </c>
      <c r="C6" s="1207" t="s">
        <v>897</v>
      </c>
      <c r="D6" s="733" t="s">
        <v>1137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29"/>
      <c r="C7" s="1208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77">
        <f>B6+1</f>
        <v>3</v>
      </c>
      <c r="C8" s="1179" t="s">
        <v>904</v>
      </c>
      <c r="D8" s="730" t="s">
        <v>1137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78"/>
      <c r="C9" s="1180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27">
        <f>B8+1</f>
        <v>4</v>
      </c>
      <c r="C10" s="1207" t="s">
        <v>774</v>
      </c>
      <c r="D10" s="733" t="s">
        <v>1137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29"/>
      <c r="C11" s="1208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77">
        <f>B10+1</f>
        <v>5</v>
      </c>
      <c r="C12" s="1179" t="s">
        <v>903</v>
      </c>
      <c r="D12" s="730" t="s">
        <v>1137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78"/>
      <c r="C13" s="1180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27">
        <f>B12+1</f>
        <v>6</v>
      </c>
      <c r="C14" s="1213" t="s">
        <v>775</v>
      </c>
      <c r="D14" s="731" t="s">
        <v>1137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29"/>
      <c r="C15" s="1208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77">
        <f>B14+1</f>
        <v>7</v>
      </c>
      <c r="C16" s="1179" t="s">
        <v>175</v>
      </c>
      <c r="D16" s="730" t="s">
        <v>1137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78"/>
      <c r="C17" s="1180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27">
        <f>B16+1</f>
        <v>8</v>
      </c>
      <c r="C18" s="1213" t="s">
        <v>776</v>
      </c>
      <c r="D18" s="731" t="s">
        <v>1137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29"/>
      <c r="C19" s="1208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77">
        <f>B18+1</f>
        <v>9</v>
      </c>
      <c r="C20" s="1198" t="s">
        <v>777</v>
      </c>
      <c r="D20" s="730" t="s">
        <v>1137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78"/>
      <c r="C21" s="1180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27">
        <f>B20+1</f>
        <v>10</v>
      </c>
      <c r="C22" s="1213" t="s">
        <v>177</v>
      </c>
      <c r="D22" s="731" t="s">
        <v>1137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29"/>
      <c r="C23" s="1208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77">
        <f>B22+1</f>
        <v>11</v>
      </c>
      <c r="C24" s="1198" t="s">
        <v>778</v>
      </c>
      <c r="D24" s="730" t="s">
        <v>1137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78"/>
      <c r="C25" s="1180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27">
        <f>B24+1</f>
        <v>12</v>
      </c>
      <c r="C26" s="1207" t="s">
        <v>1138</v>
      </c>
      <c r="D26" s="1209" t="s">
        <v>1137</v>
      </c>
      <c r="E26" s="1217"/>
      <c r="F26" s="1217"/>
      <c r="G26" s="1217"/>
      <c r="H26" s="1217"/>
      <c r="I26" s="1217"/>
      <c r="J26" s="1217"/>
      <c r="K26" s="1217"/>
      <c r="L26" s="1217"/>
      <c r="M26" s="1217"/>
      <c r="N26" s="1217"/>
      <c r="O26" s="1217"/>
      <c r="P26" s="1217"/>
      <c r="Q26" s="1217"/>
      <c r="R26" s="1217"/>
      <c r="S26" s="1217"/>
      <c r="T26" s="1217"/>
      <c r="U26" s="1217"/>
      <c r="V26" s="1217"/>
      <c r="W26" s="1217"/>
      <c r="X26" s="1217"/>
      <c r="Y26" s="1217"/>
      <c r="Z26" s="1217"/>
      <c r="AA26" s="1217"/>
      <c r="AB26" s="1217"/>
      <c r="AC26" s="1219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29"/>
      <c r="C27" s="1208"/>
      <c r="D27" s="1210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20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77">
        <f>B26+1</f>
        <v>13</v>
      </c>
      <c r="C28" s="1198" t="s">
        <v>779</v>
      </c>
      <c r="D28" s="730" t="s">
        <v>1137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78"/>
      <c r="C29" s="1180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199">
        <f>B28+1</f>
        <v>14</v>
      </c>
      <c r="C30" s="1222" t="s">
        <v>676</v>
      </c>
      <c r="D30" s="309" t="s">
        <v>1137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21"/>
      <c r="C31" s="1223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00"/>
      <c r="C32" s="1224"/>
      <c r="D32" s="309" t="s">
        <v>1131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199">
        <f>B30+1</f>
        <v>15</v>
      </c>
      <c r="C33" s="1222" t="s">
        <v>677</v>
      </c>
      <c r="D33" s="309" t="s">
        <v>1137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>V33+W30</f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21"/>
      <c r="C34" s="1223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00"/>
      <c r="C35" s="1224"/>
      <c r="D35" s="309" t="s">
        <v>1131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B28:B29"/>
    <mergeCell ref="C28:C29"/>
    <mergeCell ref="B30:B32"/>
    <mergeCell ref="C30:C32"/>
    <mergeCell ref="B33:B35"/>
    <mergeCell ref="C33:C35"/>
    <mergeCell ref="W26:W27"/>
    <mergeCell ref="X26:X27"/>
    <mergeCell ref="Y26:Y27"/>
    <mergeCell ref="Z26:Z27"/>
    <mergeCell ref="AA26:AA27"/>
    <mergeCell ref="AB26:AB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56D0F-621E-4C8F-B913-1104547E5E09}">
  <sheetPr codeName="Plan3">
    <tabColor theme="5" tint="-0.499984740745262"/>
  </sheetPr>
  <dimension ref="B2:K33"/>
  <sheetViews>
    <sheetView showGridLines="0" workbookViewId="0">
      <selection activeCell="G13" sqref="G13"/>
    </sheetView>
  </sheetViews>
  <sheetFormatPr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4" t="s">
        <v>891</v>
      </c>
      <c r="C2" s="925"/>
      <c r="D2" s="925"/>
      <c r="E2" s="925"/>
      <c r="F2" s="925"/>
      <c r="G2" s="925"/>
      <c r="H2" s="925"/>
      <c r="I2" s="925"/>
      <c r="J2" s="925"/>
      <c r="K2" s="926"/>
    </row>
    <row r="3" spans="2:11" ht="15" x14ac:dyDescent="0.25">
      <c r="B3" s="927" t="s">
        <v>705</v>
      </c>
      <c r="C3" s="927"/>
      <c r="D3" s="927"/>
      <c r="E3" s="927"/>
      <c r="F3" s="927"/>
      <c r="G3" s="927"/>
      <c r="H3" s="927"/>
      <c r="I3" s="927" t="s">
        <v>784</v>
      </c>
      <c r="J3" s="927"/>
      <c r="K3" s="927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8">
        <f>$G$13</f>
        <v>0</v>
      </c>
      <c r="I5" s="90">
        <f>IlumCusto!X109</f>
        <v>0</v>
      </c>
      <c r="J5" s="91">
        <f>IF(F5=0,0,I5/F5)</f>
        <v>0</v>
      </c>
      <c r="K5" s="928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9"/>
      <c r="I6" s="87">
        <f>CondAmbCusto!X49</f>
        <v>0</v>
      </c>
      <c r="J6" s="88">
        <f t="shared" ref="J6:J12" si="1">IF(F6=0,0,I6/F6)</f>
        <v>0</v>
      </c>
      <c r="K6" s="929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9"/>
      <c r="I7" s="90">
        <f>MotorCusto!X109</f>
        <v>0</v>
      </c>
      <c r="J7" s="91">
        <f t="shared" si="1"/>
        <v>0</v>
      </c>
      <c r="K7" s="929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9"/>
      <c r="I8" s="87">
        <f>RefrigCusto!X49</f>
        <v>0</v>
      </c>
      <c r="J8" s="88">
        <f t="shared" si="1"/>
        <v>0</v>
      </c>
      <c r="K8" s="929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9"/>
      <c r="I9" s="90">
        <f>SolarCusto!X49</f>
        <v>0</v>
      </c>
      <c r="J9" s="91">
        <f t="shared" si="1"/>
        <v>0</v>
      </c>
      <c r="K9" s="929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9"/>
      <c r="I10" s="87">
        <f>HospCusto!X49</f>
        <v>0</v>
      </c>
      <c r="J10" s="88">
        <f t="shared" si="1"/>
        <v>0</v>
      </c>
      <c r="K10" s="929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9"/>
      <c r="I11" s="90">
        <f>OutrosCusto!X49</f>
        <v>0</v>
      </c>
      <c r="J11" s="91">
        <f t="shared" si="1"/>
        <v>0</v>
      </c>
      <c r="K11" s="929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9"/>
      <c r="I12" s="527">
        <f>FICusto!X49</f>
        <v>0</v>
      </c>
      <c r="J12" s="528">
        <f t="shared" si="1"/>
        <v>0</v>
      </c>
      <c r="K12" s="929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0"/>
      <c r="I13" s="99">
        <f>SUM(I5:I12)</f>
        <v>0</v>
      </c>
      <c r="J13" s="100">
        <f>IF(F13=0,0,I13/F13)</f>
        <v>0</v>
      </c>
      <c r="K13" s="930"/>
    </row>
    <row r="14" spans="2:11" ht="4.5" customHeight="1" x14ac:dyDescent="0.2"/>
    <row r="15" spans="2:11" ht="15" customHeight="1" x14ac:dyDescent="0.2">
      <c r="B15" s="943" t="s">
        <v>215</v>
      </c>
      <c r="C15" s="944"/>
      <c r="D15" s="947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8"/>
      <c r="F15" s="948"/>
      <c r="G15" s="948"/>
      <c r="H15" s="948"/>
      <c r="I15" s="948"/>
      <c r="J15" s="948"/>
      <c r="K15" s="949"/>
    </row>
    <row r="16" spans="2:11" x14ac:dyDescent="0.2">
      <c r="B16" s="945"/>
      <c r="C16" s="946"/>
      <c r="D16" s="950"/>
      <c r="E16" s="951"/>
      <c r="F16" s="951"/>
      <c r="G16" s="951"/>
      <c r="H16" s="951"/>
      <c r="I16" s="951"/>
      <c r="J16" s="951"/>
      <c r="K16" s="952"/>
    </row>
    <row r="17" spans="2:11" ht="5.25" customHeight="1" x14ac:dyDescent="0.2">
      <c r="B17" s="370"/>
    </row>
    <row r="18" spans="2:11" x14ac:dyDescent="0.2">
      <c r="B18" s="371"/>
      <c r="C18" s="371"/>
      <c r="D18" s="935" t="s">
        <v>705</v>
      </c>
      <c r="E18" s="935"/>
      <c r="F18" s="940" t="s">
        <v>785</v>
      </c>
      <c r="G18" s="941"/>
      <c r="H18" s="942"/>
    </row>
    <row r="19" spans="2:11" ht="15" x14ac:dyDescent="0.25">
      <c r="B19" s="931" t="s">
        <v>216</v>
      </c>
      <c r="C19" s="932"/>
      <c r="D19" s="101">
        <f>IFERROR(ROUND(E13/C13,2),0)</f>
        <v>0</v>
      </c>
      <c r="E19" s="102" t="s">
        <v>32</v>
      </c>
      <c r="F19" s="936">
        <f>IFERROR(ROUND(I13/C13,2),0)</f>
        <v>0</v>
      </c>
      <c r="G19" s="937"/>
      <c r="H19" s="102" t="s">
        <v>32</v>
      </c>
    </row>
    <row r="20" spans="2:11" ht="15" x14ac:dyDescent="0.25">
      <c r="B20" s="933" t="s">
        <v>217</v>
      </c>
      <c r="C20" s="934"/>
      <c r="D20" s="103">
        <f>IFERROR(ROUND(E13/D13,2),0)</f>
        <v>0</v>
      </c>
      <c r="E20" s="104" t="s">
        <v>218</v>
      </c>
      <c r="F20" s="938">
        <f>IFERROR(ROUND(I13/D13,2),0)</f>
        <v>0</v>
      </c>
      <c r="G20" s="939"/>
      <c r="H20" s="104" t="s">
        <v>218</v>
      </c>
    </row>
    <row r="22" spans="2:11" ht="15" x14ac:dyDescent="0.2">
      <c r="B22" s="924" t="s">
        <v>892</v>
      </c>
      <c r="C22" s="925"/>
      <c r="D22" s="925"/>
      <c r="E22" s="925"/>
      <c r="F22" s="925"/>
      <c r="G22" s="925"/>
      <c r="H22" s="925"/>
      <c r="I22" s="925"/>
      <c r="J22" s="925"/>
      <c r="K22" s="926"/>
    </row>
    <row r="23" spans="2:11" ht="15" x14ac:dyDescent="0.25">
      <c r="B23" s="927" t="s">
        <v>705</v>
      </c>
      <c r="C23" s="927"/>
      <c r="D23" s="927"/>
      <c r="E23" s="927"/>
      <c r="F23" s="927"/>
      <c r="G23" s="927"/>
      <c r="H23" s="927"/>
      <c r="I23" s="927" t="s">
        <v>784</v>
      </c>
      <c r="J23" s="927"/>
      <c r="K23" s="927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8">
        <f>$G$33</f>
        <v>0</v>
      </c>
      <c r="I25" s="90">
        <f>I5</f>
        <v>0</v>
      </c>
      <c r="J25" s="91">
        <f>IF(F25=0,0,I25/F25)</f>
        <v>0</v>
      </c>
      <c r="K25" s="92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9"/>
      <c r="I26" s="87">
        <f t="shared" ref="I26:I32" si="6">I6</f>
        <v>0</v>
      </c>
      <c r="J26" s="88">
        <f t="shared" ref="J26:J33" si="7">IF(F26=0,0,I26/F26)</f>
        <v>0</v>
      </c>
      <c r="K26" s="92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9"/>
      <c r="I27" s="90">
        <f t="shared" si="6"/>
        <v>0</v>
      </c>
      <c r="J27" s="91">
        <f t="shared" si="7"/>
        <v>0</v>
      </c>
      <c r="K27" s="92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9"/>
      <c r="I28" s="87">
        <f t="shared" si="6"/>
        <v>0</v>
      </c>
      <c r="J28" s="88">
        <f t="shared" si="7"/>
        <v>0</v>
      </c>
      <c r="K28" s="92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9"/>
      <c r="I29" s="90">
        <f t="shared" si="6"/>
        <v>0</v>
      </c>
      <c r="J29" s="91">
        <f t="shared" si="7"/>
        <v>0</v>
      </c>
      <c r="K29" s="92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9"/>
      <c r="I30" s="87">
        <f t="shared" si="6"/>
        <v>0</v>
      </c>
      <c r="J30" s="88">
        <f t="shared" si="7"/>
        <v>0</v>
      </c>
      <c r="K30" s="92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9"/>
      <c r="I31" s="90">
        <f t="shared" si="6"/>
        <v>0</v>
      </c>
      <c r="J31" s="91">
        <f t="shared" si="7"/>
        <v>0</v>
      </c>
      <c r="K31" s="929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9"/>
      <c r="I32" s="527">
        <f t="shared" si="6"/>
        <v>0</v>
      </c>
      <c r="J32" s="528">
        <f>IF(F32=0,0,I32/F32)</f>
        <v>0</v>
      </c>
      <c r="K32" s="929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0"/>
      <c r="I33" s="99">
        <f>SUM(I25:I32)</f>
        <v>0</v>
      </c>
      <c r="J33" s="100">
        <f t="shared" si="7"/>
        <v>0</v>
      </c>
      <c r="K33" s="930"/>
    </row>
  </sheetData>
  <sheetProtection sheet="1" objects="1" scenarios="1"/>
  <mergeCells count="18"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395C-C5F5-43AD-9090-8A9DD3294068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5" t="s">
        <v>879</v>
      </c>
      <c r="C2" s="956"/>
      <c r="D2" s="956"/>
      <c r="E2" s="956"/>
      <c r="F2" s="957"/>
      <c r="G2" s="953" t="s">
        <v>869</v>
      </c>
      <c r="H2" s="954"/>
      <c r="I2" s="953" t="s">
        <v>870</v>
      </c>
      <c r="J2" s="954"/>
      <c r="K2" s="953" t="s">
        <v>871</v>
      </c>
      <c r="L2" s="954"/>
      <c r="M2" s="953" t="s">
        <v>872</v>
      </c>
      <c r="N2" s="954"/>
      <c r="O2" s="953" t="s">
        <v>873</v>
      </c>
      <c r="P2" s="954"/>
      <c r="Q2" s="953" t="s">
        <v>874</v>
      </c>
      <c r="R2" s="954"/>
      <c r="S2" s="953" t="s">
        <v>875</v>
      </c>
      <c r="T2" s="954"/>
      <c r="U2" s="953" t="s">
        <v>876</v>
      </c>
      <c r="V2" s="954"/>
      <c r="W2" s="953" t="s">
        <v>877</v>
      </c>
      <c r="X2" s="954"/>
      <c r="Y2" s="953" t="s">
        <v>672</v>
      </c>
      <c r="Z2" s="954"/>
      <c r="AA2" s="953" t="s">
        <v>673</v>
      </c>
      <c r="AB2" s="954"/>
      <c r="AC2" s="953" t="s">
        <v>674</v>
      </c>
      <c r="AD2" s="954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8" t="s">
        <v>31</v>
      </c>
      <c r="C8" s="959"/>
      <c r="D8" s="960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3B823-5B3F-43CA-B6D0-A89CE5DF774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5" t="s">
        <v>950</v>
      </c>
      <c r="E2" s="925"/>
      <c r="F2" s="925"/>
      <c r="G2" s="925"/>
      <c r="H2" s="925"/>
      <c r="I2" s="925"/>
      <c r="J2" s="925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30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1"/>
      <c r="D5" s="972"/>
      <c r="E5" s="972"/>
      <c r="F5" s="972"/>
      <c r="G5" s="972"/>
      <c r="H5" s="973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1"/>
      <c r="D6" s="972"/>
      <c r="E6" s="972"/>
      <c r="F6" s="972"/>
      <c r="G6" s="972"/>
      <c r="H6" s="973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1"/>
      <c r="D7" s="972"/>
      <c r="E7" s="972"/>
      <c r="F7" s="972"/>
      <c r="G7" s="972"/>
      <c r="H7" s="973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1"/>
      <c r="D8" s="972"/>
      <c r="E8" s="972"/>
      <c r="F8" s="972"/>
      <c r="G8" s="972"/>
      <c r="H8" s="973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0" t="s">
        <v>926</v>
      </c>
      <c r="D10" s="970"/>
      <c r="E10" s="970"/>
      <c r="F10" s="970"/>
      <c r="G10" s="970"/>
      <c r="H10" s="970"/>
      <c r="I10" s="970"/>
      <c r="J10" s="970"/>
      <c r="K10" s="970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1" t="s">
        <v>916</v>
      </c>
      <c r="C11" s="962"/>
      <c r="D11" s="962"/>
      <c r="E11" s="962"/>
      <c r="F11" s="962"/>
      <c r="G11" s="962"/>
      <c r="H11" s="962"/>
      <c r="I11" s="962"/>
      <c r="J11" s="962"/>
      <c r="K11" s="963"/>
      <c r="L11" s="493"/>
      <c r="M11" s="493"/>
      <c r="N11" s="493"/>
      <c r="O11" s="493"/>
      <c r="P11" s="493"/>
      <c r="Q11" s="493"/>
    </row>
    <row r="12" spans="2:17" ht="15" customHeight="1" x14ac:dyDescent="0.2">
      <c r="B12" s="961" t="s">
        <v>917</v>
      </c>
      <c r="C12" s="962"/>
      <c r="D12" s="962"/>
      <c r="E12" s="962"/>
      <c r="F12" s="962"/>
      <c r="G12" s="962"/>
      <c r="H12" s="962"/>
      <c r="I12" s="962"/>
      <c r="J12" s="962"/>
      <c r="K12" s="963"/>
      <c r="L12" s="494"/>
      <c r="M12" s="494"/>
      <c r="N12" s="494"/>
      <c r="O12" s="494"/>
      <c r="P12" s="494"/>
      <c r="Q12" s="494"/>
    </row>
    <row r="13" spans="2:17" ht="15" customHeight="1" x14ac:dyDescent="0.2">
      <c r="B13" s="961" t="s">
        <v>918</v>
      </c>
      <c r="C13" s="962"/>
      <c r="D13" s="962"/>
      <c r="E13" s="962"/>
      <c r="F13" s="962"/>
      <c r="G13" s="962"/>
      <c r="H13" s="962"/>
      <c r="I13" s="962"/>
      <c r="J13" s="962"/>
      <c r="K13" s="963"/>
      <c r="L13" s="495"/>
      <c r="M13" s="495"/>
      <c r="N13" s="495"/>
      <c r="O13" s="495"/>
      <c r="P13" s="495"/>
      <c r="Q13" s="495"/>
    </row>
    <row r="14" spans="2:17" ht="15" customHeight="1" x14ac:dyDescent="0.2">
      <c r="B14" s="961" t="s">
        <v>919</v>
      </c>
      <c r="C14" s="962"/>
      <c r="D14" s="962"/>
      <c r="E14" s="962"/>
      <c r="F14" s="962"/>
      <c r="G14" s="962"/>
      <c r="H14" s="962"/>
      <c r="I14" s="962"/>
      <c r="J14" s="962"/>
      <c r="K14" s="963"/>
      <c r="L14" s="495"/>
      <c r="M14" s="495"/>
      <c r="N14" s="495"/>
      <c r="O14" s="495"/>
      <c r="P14" s="495"/>
      <c r="Q14" s="495"/>
    </row>
    <row r="15" spans="2:17" ht="15" customHeight="1" x14ac:dyDescent="0.2">
      <c r="B15" s="961" t="s">
        <v>920</v>
      </c>
      <c r="C15" s="962"/>
      <c r="D15" s="962"/>
      <c r="E15" s="962"/>
      <c r="F15" s="962"/>
      <c r="G15" s="962"/>
      <c r="H15" s="962"/>
      <c r="I15" s="962"/>
      <c r="J15" s="962"/>
      <c r="K15" s="963"/>
      <c r="L15" s="493"/>
      <c r="M15" s="493"/>
      <c r="N15" s="493"/>
      <c r="O15" s="493"/>
      <c r="P15" s="493"/>
      <c r="Q15" s="493"/>
    </row>
    <row r="16" spans="2:17" ht="15" x14ac:dyDescent="0.2">
      <c r="B16" s="961" t="s">
        <v>921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6"/>
      <c r="M16" s="496"/>
      <c r="N16" s="496"/>
      <c r="O16" s="496"/>
      <c r="P16" s="496"/>
      <c r="Q16" s="496"/>
    </row>
    <row r="17" spans="2:17" ht="15" x14ac:dyDescent="0.2">
      <c r="B17" s="961" t="s">
        <v>922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7"/>
      <c r="M17" s="497"/>
      <c r="N17" s="497"/>
      <c r="O17" s="497"/>
      <c r="P17" s="497"/>
      <c r="Q17" s="497"/>
    </row>
    <row r="18" spans="2:17" ht="15" customHeight="1" x14ac:dyDescent="0.2">
      <c r="B18" s="964" t="s">
        <v>923</v>
      </c>
      <c r="C18" s="965"/>
      <c r="D18" s="965"/>
      <c r="E18" s="965"/>
      <c r="F18" s="965"/>
      <c r="G18" s="965"/>
      <c r="H18" s="965"/>
      <c r="I18" s="965"/>
      <c r="J18" s="965"/>
      <c r="K18" s="966"/>
      <c r="L18" s="967" t="s">
        <v>913</v>
      </c>
      <c r="M18" s="968"/>
      <c r="N18" s="968"/>
      <c r="O18" s="968"/>
      <c r="P18" s="968"/>
      <c r="Q18" s="969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DDEB-7018-4FBD-83D2-7B49C215313A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4" t="s">
        <v>953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511"/>
      <c r="N2" s="511"/>
      <c r="O2" s="511"/>
    </row>
    <row r="3" spans="2:15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977"/>
      <c r="L3" s="989"/>
      <c r="M3" s="976" t="s">
        <v>213</v>
      </c>
      <c r="N3" s="977"/>
      <c r="O3" s="989"/>
    </row>
    <row r="4" spans="2:15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3" t="str">
        <f>IF(ISBLANK('Diagnóstico (ORÇ)'!C5:H5)," ",'Diagnóstico (ORÇ)'!C5:H5)</f>
        <v xml:space="preserve"> </v>
      </c>
      <c r="D5" s="994"/>
      <c r="E5" s="994"/>
      <c r="F5" s="994"/>
      <c r="G5" s="994"/>
      <c r="H5" s="99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">
      <c r="B6" s="462">
        <v>2</v>
      </c>
      <c r="C6" s="993" t="str">
        <f>IF(ISBLANK('Diagnóstico (ORÇ)'!C6:H6)," ",'Diagnóstico (ORÇ)'!C6:H6)</f>
        <v xml:space="preserve"> </v>
      </c>
      <c r="D6" s="994"/>
      <c r="E6" s="994"/>
      <c r="F6" s="994"/>
      <c r="G6" s="994"/>
      <c r="H6" s="99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">
      <c r="B7" s="462">
        <v>3</v>
      </c>
      <c r="C7" s="993" t="str">
        <f>IF(ISBLANK('Diagnóstico (ORÇ)'!C7:H7)," ",'Diagnóstico (ORÇ)'!C7:H7)</f>
        <v xml:space="preserve"> </v>
      </c>
      <c r="D7" s="994"/>
      <c r="E7" s="994"/>
      <c r="F7" s="994"/>
      <c r="G7" s="994"/>
      <c r="H7" s="99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">
      <c r="B8" s="462">
        <v>4</v>
      </c>
      <c r="C8" s="993" t="str">
        <f>IF(ISBLANK('Diagnóstico (ORÇ)'!C8:H8)," ",'Diagnóstico (ORÇ)'!C8:H8)</f>
        <v xml:space="preserve"> </v>
      </c>
      <c r="D8" s="994"/>
      <c r="E8" s="994"/>
      <c r="F8" s="994"/>
      <c r="G8" s="994"/>
      <c r="H8" s="99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">
      <c r="B9" s="462">
        <v>5</v>
      </c>
      <c r="C9" s="993" t="str">
        <f>IF(ISBLANK('Diagnóstico (ORÇ)'!C9:H9)," ",'Diagnóstico (ORÇ)'!C9:H9)</f>
        <v xml:space="preserve"> </v>
      </c>
      <c r="D9" s="994"/>
      <c r="E9" s="994"/>
      <c r="F9" s="994"/>
      <c r="G9" s="994"/>
      <c r="H9" s="99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">
      <c r="B10" s="986" t="s">
        <v>954</v>
      </c>
      <c r="C10" s="987"/>
      <c r="D10" s="987"/>
      <c r="E10" s="987"/>
      <c r="F10" s="987"/>
      <c r="G10" s="987"/>
      <c r="H10" s="987"/>
      <c r="I10" s="987"/>
      <c r="J10" s="987"/>
      <c r="K10" s="988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6" t="s">
        <v>908</v>
      </c>
      <c r="C11" s="977"/>
      <c r="D11" s="977"/>
      <c r="E11" s="977"/>
      <c r="F11" s="977"/>
      <c r="G11" s="977"/>
      <c r="H11" s="977"/>
      <c r="I11" s="977"/>
      <c r="J11" s="977"/>
      <c r="K11" s="977"/>
      <c r="L11" s="989"/>
      <c r="M11" s="976" t="s">
        <v>213</v>
      </c>
      <c r="N11" s="977"/>
      <c r="O11" s="989"/>
    </row>
    <row r="12" spans="2:15" ht="15" customHeight="1" x14ac:dyDescent="0.25">
      <c r="B12" s="990" t="s">
        <v>910</v>
      </c>
      <c r="C12" s="991"/>
      <c r="D12" s="991"/>
      <c r="E12" s="991"/>
      <c r="F12" s="991"/>
      <c r="G12" s="991"/>
      <c r="H12" s="991"/>
      <c r="I12" s="991"/>
      <c r="J12" s="991"/>
      <c r="K12" s="992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4" t="s">
        <v>61</v>
      </c>
      <c r="D13" s="984"/>
      <c r="E13" s="984"/>
      <c r="F13" s="984"/>
      <c r="G13" s="984"/>
      <c r="H13" s="984"/>
      <c r="I13" s="984"/>
      <c r="J13" s="984"/>
      <c r="K13" s="985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4" t="s">
        <v>202</v>
      </c>
      <c r="D14" s="984"/>
      <c r="E14" s="984"/>
      <c r="F14" s="984"/>
      <c r="G14" s="984"/>
      <c r="H14" s="984"/>
      <c r="I14" s="984"/>
      <c r="J14" s="984"/>
      <c r="K14" s="985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4" t="s">
        <v>41</v>
      </c>
      <c r="D15" s="984"/>
      <c r="E15" s="984"/>
      <c r="F15" s="984"/>
      <c r="G15" s="984"/>
      <c r="H15" s="984"/>
      <c r="I15" s="984"/>
      <c r="J15" s="984"/>
      <c r="K15" s="985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4" t="s">
        <v>221</v>
      </c>
      <c r="D16" s="984"/>
      <c r="E16" s="984"/>
      <c r="F16" s="984"/>
      <c r="G16" s="984"/>
      <c r="H16" s="984"/>
      <c r="I16" s="984"/>
      <c r="J16" s="984"/>
      <c r="K16" s="985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4" t="s">
        <v>204</v>
      </c>
      <c r="D17" s="984"/>
      <c r="E17" s="984"/>
      <c r="F17" s="984"/>
      <c r="G17" s="984"/>
      <c r="H17" s="984"/>
      <c r="I17" s="984"/>
      <c r="J17" s="984"/>
      <c r="K17" s="985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4" t="s">
        <v>135</v>
      </c>
      <c r="D18" s="984"/>
      <c r="E18" s="984"/>
      <c r="F18" s="984"/>
      <c r="G18" s="984"/>
      <c r="H18" s="984"/>
      <c r="I18" s="984"/>
      <c r="J18" s="984"/>
      <c r="K18" s="985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4" t="s">
        <v>134</v>
      </c>
      <c r="D19" s="984"/>
      <c r="E19" s="984"/>
      <c r="F19" s="984"/>
      <c r="G19" s="984"/>
      <c r="H19" s="984"/>
      <c r="I19" s="984"/>
      <c r="J19" s="984"/>
      <c r="K19" s="985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4" t="s">
        <v>993</v>
      </c>
      <c r="D20" s="984"/>
      <c r="E20" s="984"/>
      <c r="F20" s="984"/>
      <c r="G20" s="984"/>
      <c r="H20" s="984"/>
      <c r="I20" s="984"/>
      <c r="J20" s="984"/>
      <c r="K20" s="985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1" t="s">
        <v>954</v>
      </c>
      <c r="C21" s="982"/>
      <c r="D21" s="982"/>
      <c r="E21" s="982"/>
      <c r="F21" s="982"/>
      <c r="G21" s="982"/>
      <c r="H21" s="982"/>
      <c r="I21" s="982"/>
      <c r="J21" s="982"/>
      <c r="K21" s="983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276D4-BF41-4CBC-ACCB-31DF8EEE7EBB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4" t="s">
        <v>911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">
      <c r="B3" s="976"/>
      <c r="C3" s="977"/>
      <c r="D3" s="977"/>
      <c r="E3" s="977"/>
      <c r="F3" s="977"/>
      <c r="G3" s="977"/>
      <c r="H3" s="977"/>
      <c r="I3" s="977"/>
      <c r="J3" s="977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8" t="s">
        <v>912</v>
      </c>
      <c r="C4" s="979"/>
      <c r="D4" s="979"/>
      <c r="E4" s="979"/>
      <c r="F4" s="979"/>
      <c r="G4" s="979"/>
      <c r="H4" s="980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8"/>
      <c r="D5" s="974"/>
      <c r="E5" s="974"/>
      <c r="F5" s="974"/>
      <c r="G5" s="974"/>
      <c r="H5" s="975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4"/>
      <c r="D6" s="974"/>
      <c r="E6" s="974"/>
      <c r="F6" s="974"/>
      <c r="G6" s="974"/>
      <c r="H6" s="975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4"/>
      <c r="D7" s="974"/>
      <c r="E7" s="974"/>
      <c r="F7" s="974"/>
      <c r="G7" s="974"/>
      <c r="H7" s="975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4"/>
      <c r="D8" s="974"/>
      <c r="E8" s="974"/>
      <c r="F8" s="974"/>
      <c r="G8" s="974"/>
      <c r="H8" s="975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4"/>
      <c r="D9" s="974"/>
      <c r="E9" s="974"/>
      <c r="F9" s="974"/>
      <c r="G9" s="974"/>
      <c r="H9" s="975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4"/>
      <c r="D10" s="974"/>
      <c r="E10" s="974"/>
      <c r="F10" s="974"/>
      <c r="G10" s="974"/>
      <c r="H10" s="975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4"/>
      <c r="D11" s="974"/>
      <c r="E11" s="974"/>
      <c r="F11" s="974"/>
      <c r="G11" s="974"/>
      <c r="H11" s="975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4"/>
      <c r="D12" s="974"/>
      <c r="E12" s="974"/>
      <c r="F12" s="974"/>
      <c r="G12" s="974"/>
      <c r="H12" s="975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4"/>
      <c r="D13" s="974"/>
      <c r="E13" s="974"/>
      <c r="F13" s="974"/>
      <c r="G13" s="974"/>
      <c r="H13" s="975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0" t="s">
        <v>926</v>
      </c>
      <c r="D15" s="970"/>
      <c r="E15" s="970"/>
      <c r="F15" s="970"/>
      <c r="G15" s="970"/>
      <c r="H15" s="970"/>
      <c r="I15" s="970"/>
      <c r="J15" s="970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693"/>
    </row>
    <row r="21" spans="2:16" ht="15" x14ac:dyDescent="0.2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5" x14ac:dyDescent="0.2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">
      <c r="B23" s="964" t="s">
        <v>923</v>
      </c>
      <c r="C23" s="965"/>
      <c r="D23" s="965"/>
      <c r="E23" s="965"/>
      <c r="F23" s="965"/>
      <c r="G23" s="965"/>
      <c r="H23" s="965"/>
      <c r="I23" s="965"/>
      <c r="J23" s="966"/>
      <c r="K23" s="967" t="s">
        <v>913</v>
      </c>
      <c r="L23" s="968"/>
      <c r="M23" s="968"/>
      <c r="N23" s="968"/>
      <c r="O23" s="968"/>
      <c r="P23" s="969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BA522B-E2AB-4AE4-8D56-76F961CA4165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473b7e29-b16a-4e22-9ddd-9cf50497d5a6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2025-10-03T15:08:41Z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